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32760" windowWidth="15375" windowHeight="12915" tabRatio="846" firstSheet="8" activeTab="16"/>
  </bookViews>
  <sheets>
    <sheet name="REPORTING" sheetId="1" r:id="rId1"/>
    <sheet name="1. MATERIE PRIME" sheetId="2" r:id="rId2"/>
    <sheet name="2. COMBUSTIBILI" sheetId="3" r:id="rId3"/>
    <sheet name="3. CONSUMI IDRICI" sheetId="4" r:id="rId4"/>
    <sheet name="4. CONSUMI ENERGETICI" sheetId="5" r:id="rId5"/>
    <sheet name="5. PRODUZIONE" sheetId="6" r:id="rId6"/>
    <sheet name="6. EMISSIONI" sheetId="7" r:id="rId7"/>
    <sheet name="7. ABBATTIMENTO EMIS" sheetId="8" r:id="rId8"/>
    <sheet name="8.EMISSIONI DIFFUSE" sheetId="9" r:id="rId9"/>
    <sheet name="11.RIFIUTI-CARATTERIZZ" sheetId="10" r:id="rId10"/>
    <sheet name="12. RIFIUTI- QUANTITA" sheetId="11" r:id="rId11"/>
    <sheet name="13. SCARICHI IDRICI" sheetId="12" r:id="rId12"/>
    <sheet name="14. RUMORE" sheetId="13" r:id="rId13"/>
    <sheet name="15. ACQUE SOTTERRANEE" sheetId="14" r:id="rId14"/>
    <sheet name="16. CONSUMI SPECIFICI" sheetId="15" r:id="rId15"/>
    <sheet name="17. FATTORI DI EMISSIONE" sheetId="16" r:id="rId16"/>
    <sheet name="18. RELAZIONE" sheetId="17" r:id="rId17"/>
    <sheet name="Foglio1" sheetId="18" r:id="rId18"/>
    <sheet name="Foglio3" sheetId="19" r:id="rId19"/>
    <sheet name="Foglio2" sheetId="20" r:id="rId20"/>
  </sheets>
  <definedNames>
    <definedName name="QAL.2">'6. EMISSIONI'!$C$15</definedName>
    <definedName name="QAL2">'6. EMISSIONI'!$C$15</definedName>
  </definedNames>
  <calcPr fullCalcOnLoad="1"/>
</workbook>
</file>

<file path=xl/sharedStrings.xml><?xml version="1.0" encoding="utf-8"?>
<sst xmlns="http://schemas.openxmlformats.org/spreadsheetml/2006/main" count="885" uniqueCount="431">
  <si>
    <t>Quantità materie prime  utilizzate</t>
  </si>
  <si>
    <t>Quantità di combustibili utilizzati</t>
  </si>
  <si>
    <t>Consumi idrici</t>
  </si>
  <si>
    <t>Consumi energetici</t>
  </si>
  <si>
    <t>Quantità di prodotto ottenuto</t>
  </si>
  <si>
    <t>Emissioni convogliate in atmosfera</t>
  </si>
  <si>
    <t>Sistemi di abbattimento delle emissioni convogliate</t>
  </si>
  <si>
    <t>Tabella riassuntiva emissioni COV</t>
  </si>
  <si>
    <t>Rifiuti: risultati della caratterizzazione annuale</t>
  </si>
  <si>
    <t>Rifuti: quantitativi di rifiuti prodotti e smaltiti, con codici CER</t>
  </si>
  <si>
    <t>Scarichi idrici: risultati degli autocontrolli, in termini di quantità scaricata, concentrazione degli inquinanti, metodica analitica</t>
  </si>
  <si>
    <t>Rumore, risultati dei rilievi fonometrici effettuati. Interventi per la riduzione dell'impatto acustico</t>
  </si>
  <si>
    <t>Acque sotterranee: risultati degli autocontrolli, in termine della concentrazione degli inquinanti misurati e metodica della misura. Verifiche e manutenzioni su vasche, serbatoi e tubazioni interrate.</t>
  </si>
  <si>
    <t>Tabella riassuntiva dei consumi specifici</t>
  </si>
  <si>
    <t>Tabella riassuntiva dei fattori di emissione</t>
  </si>
  <si>
    <t>SCHEDE DI REPORTING</t>
  </si>
  <si>
    <t>MATERIE PRIME UTILIZZATE</t>
  </si>
  <si>
    <t>MENU</t>
  </si>
  <si>
    <t>&gt; 1 &lt;</t>
  </si>
  <si>
    <t>&gt; 2 &lt;</t>
  </si>
  <si>
    <t>&gt; 3 &lt;</t>
  </si>
  <si>
    <t>&gt; 4 &lt;</t>
  </si>
  <si>
    <t>&gt; 5 &lt;</t>
  </si>
  <si>
    <t>&gt; 6 &lt;</t>
  </si>
  <si>
    <t>&gt; 7 &lt;</t>
  </si>
  <si>
    <t>&gt; 8 &lt;</t>
  </si>
  <si>
    <t>&gt; 9 &lt;</t>
  </si>
  <si>
    <t>&gt; 10 &lt;</t>
  </si>
  <si>
    <t>&gt; 11 &lt;</t>
  </si>
  <si>
    <t>&gt; 12 &lt;</t>
  </si>
  <si>
    <t>&gt; 13 &lt;</t>
  </si>
  <si>
    <t>&gt; 14 &lt;</t>
  </si>
  <si>
    <t>&gt; 15 &lt;</t>
  </si>
  <si>
    <t>Emissioni diffuse</t>
  </si>
  <si>
    <t>&gt; 16 &lt;</t>
  </si>
  <si>
    <t>Emissioni indirette</t>
  </si>
  <si>
    <t>&gt; 17 &lt;</t>
  </si>
  <si>
    <t>Acido cloridrico (impianto demi)</t>
  </si>
  <si>
    <t>t</t>
  </si>
  <si>
    <t>Idrossido di sodio (impianto demi)</t>
  </si>
  <si>
    <t xml:space="preserve">Deossigenante Nalco 1250 </t>
  </si>
  <si>
    <t>Fosfato Nalco 72221 / 1742 (caldaia)</t>
  </si>
  <si>
    <t>Totale prodotti chimici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</si>
  <si>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*Sm</t>
    </r>
    <r>
      <rPr>
        <vertAlign val="superscript"/>
        <sz val="12"/>
        <rFont val="Arial"/>
        <family val="2"/>
      </rPr>
      <t>3</t>
    </r>
  </si>
  <si>
    <t>Gas naturale consumato in Centrale</t>
  </si>
  <si>
    <t>Gasolio</t>
  </si>
  <si>
    <t>combustibili</t>
  </si>
  <si>
    <t>materie prime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</si>
  <si>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*m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</si>
  <si>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</si>
  <si>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t>consumi idrici</t>
  </si>
  <si>
    <t>MWh</t>
  </si>
  <si>
    <t xml:space="preserve">Energia elettrica entrante </t>
  </si>
  <si>
    <t>consumi energetici</t>
  </si>
  <si>
    <t>produzione</t>
  </si>
  <si>
    <t>emissioni</t>
  </si>
  <si>
    <t>Acqua potabile da acquedotto comunale</t>
  </si>
  <si>
    <t>Energia elettrica autoconsumata</t>
  </si>
  <si>
    <t>LORDA Prodotta TG</t>
  </si>
  <si>
    <t>LORDA Prodotta TV</t>
  </si>
  <si>
    <t>Nox emesso</t>
  </si>
  <si>
    <t>CO emesso</t>
  </si>
  <si>
    <t>t/anno</t>
  </si>
  <si>
    <t>N/A</t>
  </si>
  <si>
    <t>RIFIUTI</t>
  </si>
  <si>
    <t>Rifiuti non pericolosi</t>
  </si>
  <si>
    <t>Rifiuti pericolosi</t>
  </si>
  <si>
    <t>Rifiuto speciale non pericoloso</t>
  </si>
  <si>
    <t>laboratorio</t>
  </si>
  <si>
    <t>rapporto di prova</t>
  </si>
  <si>
    <t>Rifiuto speciale pericoloso</t>
  </si>
  <si>
    <t>Parametro</t>
  </si>
  <si>
    <t>Tipologia di scarico</t>
  </si>
  <si>
    <t>Metodo</t>
  </si>
  <si>
    <t>PUNTO</t>
  </si>
  <si>
    <t>Trimestrale</t>
  </si>
  <si>
    <t>Semestrale</t>
  </si>
  <si>
    <t>Annuale</t>
  </si>
  <si>
    <t>pH</t>
  </si>
  <si>
    <t>Industriale</t>
  </si>
  <si>
    <t>S1</t>
  </si>
  <si>
    <t>Temperatura</t>
  </si>
  <si>
    <t>Colore</t>
  </si>
  <si>
    <t>Odore</t>
  </si>
  <si>
    <t>Solidi Sospesi Totali</t>
  </si>
  <si>
    <t>COD</t>
  </si>
  <si>
    <t>Alluminio</t>
  </si>
  <si>
    <t>Arsenico</t>
  </si>
  <si>
    <t>Bario</t>
  </si>
  <si>
    <t>Boro</t>
  </si>
  <si>
    <t>Cromo VI</t>
  </si>
  <si>
    <t>Ferro</t>
  </si>
  <si>
    <t>Manganese</t>
  </si>
  <si>
    <t>Selenio</t>
  </si>
  <si>
    <t>Stagno</t>
  </si>
  <si>
    <t>Cianuri totali</t>
  </si>
  <si>
    <t>Cloro attivo libero</t>
  </si>
  <si>
    <t>Solfuri</t>
  </si>
  <si>
    <t>Solfiti</t>
  </si>
  <si>
    <t>Solfati</t>
  </si>
  <si>
    <r>
      <t>Azoto ammoniacale (N-NH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</si>
  <si>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Azoto Nitroso (N-NO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</si>
  <si>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Azoto Nitrico (N-NO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</si>
  <si>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Grassi e oli</t>
  </si>
  <si>
    <t>Idrocarburi totali</t>
  </si>
  <si>
    <t>Fenoli Totali</t>
  </si>
  <si>
    <t>Aldeidi</t>
  </si>
  <si>
    <t>Solventi organici aromatici</t>
  </si>
  <si>
    <t>Solventi organici azotati</t>
  </si>
  <si>
    <t>Pesticidi fosforati</t>
  </si>
  <si>
    <t>Pesticidi totali (esclusi i fosforati)</t>
  </si>
  <si>
    <t>Escherina coli</t>
  </si>
  <si>
    <t>Saggio di tossicità acuta</t>
  </si>
  <si>
    <t>Emissioni di NOx 
riferite all'energia elettrica Equivalente</t>
  </si>
  <si>
    <t>g/kWh</t>
  </si>
  <si>
    <t>Emissioni di CO 
riferite all'energia elettrica Equivalente</t>
  </si>
  <si>
    <t>Emissioni di CO2 
riferite all'energia elettrica Equivalente</t>
  </si>
  <si>
    <t>Emissioni di CO 
riferite alla portata di fumi al camino</t>
  </si>
  <si>
    <r>
      <t>Emissioni di NO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
riferite alla portata di fumi al camino</t>
    </r>
  </si>
  <si>
    <r>
      <t>mg/Nm</t>
    </r>
    <r>
      <rPr>
        <vertAlign val="superscript"/>
        <sz val="12"/>
        <rFont val="Arial"/>
        <family val="2"/>
      </rPr>
      <t>3</t>
    </r>
  </si>
  <si>
    <t>Consumo specifico gas naturale
riferito a energia totale equivalente</t>
  </si>
  <si>
    <r>
      <t>Sm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/kWh</t>
    </r>
  </si>
  <si>
    <t>Relazione sintetica</t>
  </si>
  <si>
    <t>Nome</t>
  </si>
  <si>
    <t>Cognome</t>
  </si>
  <si>
    <t>Qualifica interna</t>
  </si>
  <si>
    <t>Ermanno</t>
  </si>
  <si>
    <t>Di Francescantonio</t>
  </si>
  <si>
    <t>Capocentrale</t>
  </si>
  <si>
    <t>Maurizio</t>
  </si>
  <si>
    <t>Sulprizio</t>
  </si>
  <si>
    <t>Responsabile Strumentale</t>
  </si>
  <si>
    <t>Responsabile Elettrico</t>
  </si>
  <si>
    <t>Funzioni in AIA</t>
  </si>
  <si>
    <t>Responsabile Meccanico</t>
  </si>
  <si>
    <t xml:space="preserve">Alessio </t>
  </si>
  <si>
    <t>D'Urbano</t>
  </si>
  <si>
    <t>Rifiuti</t>
  </si>
  <si>
    <t>Piezometri</t>
  </si>
  <si>
    <t>Approvvigionamento idrico</t>
  </si>
  <si>
    <t>Capoturno in turno</t>
  </si>
  <si>
    <t>Rumore</t>
  </si>
  <si>
    <t>Campi elettromagnetici</t>
  </si>
  <si>
    <t>Emissioni</t>
  </si>
  <si>
    <t>Scarico idrico S1-S2</t>
  </si>
  <si>
    <t>Scarico idrico S1</t>
  </si>
  <si>
    <t>Data</t>
  </si>
  <si>
    <t>Protocollo</t>
  </si>
  <si>
    <t>Oggetto</t>
  </si>
  <si>
    <t>Rendimento energetico elettrico 
(riferito alla potenza elettrica lorda)</t>
  </si>
  <si>
    <t>%</t>
  </si>
  <si>
    <t>Rendimento energetico globale 
(riferito alla potenza elettrica lorda e termica equivalente) (3)</t>
  </si>
  <si>
    <t>Rendimento globale 
(riferito alla potenza elettrica lorda e termica ceduta a Solvay Solexis) (2)</t>
  </si>
  <si>
    <t>Emissioni di NOx 
riferite all'energia elettrica lorda prodotta</t>
  </si>
  <si>
    <t>Emissioni di CO 
riferite all'energia elettrica lorda prodotta</t>
  </si>
  <si>
    <t>Emissioni di CO2 
riferite all'energia elettrica lorda prodotta</t>
  </si>
  <si>
    <t>Emissioni di NOx 
riferite alla portata di fumi al camino</t>
  </si>
  <si>
    <t>mg/Nm3</t>
  </si>
  <si>
    <t>Acqua prelevata Tirino Inferiore e Medio riferite all'energia lorda prelevata</t>
  </si>
  <si>
    <t>Acqua prelevata Tirino Inferiore e Medio riferite all'energia equivalente</t>
  </si>
  <si>
    <t>Acqua scaricata nel collettore 10 e da condensatore turbina a vapore riferita all'energia lorda prodotta</t>
  </si>
  <si>
    <t>Acqua scaricata nel collettore 10 e da condensatore turbina a vapore riferita all'energia equivalente</t>
  </si>
  <si>
    <t xml:space="preserve">Totale rifiuti 
riferiti all'energia elettrica lorda prodotta </t>
  </si>
  <si>
    <t>Totale prodotti chimici 
riferiti all' energia elettrica lorda prodotta</t>
  </si>
  <si>
    <t>Consumo specifico gas naturale
riferito a energia elettrica  prodotta</t>
  </si>
  <si>
    <t>Sm3/kWh</t>
  </si>
  <si>
    <t>DESCRIZIONE PARAMETRO</t>
  </si>
  <si>
    <t>Unità di misura</t>
  </si>
  <si>
    <t>10^3*m3/MWh</t>
  </si>
  <si>
    <t>Il personale di centrale addetto all'effettuazione dei controlli AIA nella centrale di Bussi è il seguente:</t>
  </si>
  <si>
    <t>&gt; 18 &lt;</t>
  </si>
  <si>
    <t>nota: nessuna caratterizzazione ha validità superiore ad un anno.</t>
  </si>
  <si>
    <t>ANALISI PZ5:</t>
  </si>
  <si>
    <t>ANALISI PZ1:</t>
  </si>
  <si>
    <t>AIA N. 34/50 e s.m.i.</t>
  </si>
  <si>
    <t>CENTRALE EDISON DI  BUSSI</t>
  </si>
  <si>
    <t>RELAZIONE</t>
  </si>
  <si>
    <t>MENU REPORTING</t>
  </si>
  <si>
    <r>
      <t xml:space="preserve">(3)  </t>
    </r>
    <r>
      <rPr>
        <sz val="11"/>
        <rFont val="Arial"/>
        <family val="2"/>
      </rPr>
      <t>Potere calorifico inferiore del gas naturale (pci 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 pari a 8250 kcal/Sm</t>
    </r>
    <r>
      <rPr>
        <vertAlign val="superscript"/>
        <sz val="11"/>
        <rFont val="Arial"/>
        <family val="2"/>
      </rPr>
      <t>3</t>
    </r>
  </si>
  <si>
    <t>Ipoclorito (H2O intercooler + condensatore)</t>
  </si>
  <si>
    <t>Biocidi Nalco Stabrex ST 40 (acqua industriale)</t>
  </si>
  <si>
    <t>Antincrostante Nalco 3dt118 (intercooler e serv.Aux)</t>
  </si>
  <si>
    <t>SISTEMA DI ABBATTIMENTO PRIMARIO CON INIEZIONE DI ACQUA DIRETTAMENTE IN CAMERA DI COMBUSTIONE PER CONTEMIMENTO TEMPERATURE DI FIAMMA</t>
  </si>
  <si>
    <t>Dal 2011 non è più presente la componenete energia termica ceduta a Solvay Solexis</t>
  </si>
  <si>
    <t xml:space="preserve">Applicazione AIA </t>
  </si>
  <si>
    <t>RAPPORTO DI PROVA</t>
  </si>
  <si>
    <t>LABORATORIO</t>
  </si>
  <si>
    <t>ACQUE SOTTERRANEE</t>
  </si>
  <si>
    <t>ABBATTIMENTO EMISSIONI</t>
  </si>
  <si>
    <r>
      <t>Bod</t>
    </r>
    <r>
      <rPr>
        <vertAlign val="subscript"/>
        <sz val="8"/>
        <rFont val="Arial"/>
        <family val="2"/>
      </rPr>
      <t>5</t>
    </r>
  </si>
  <si>
    <t>Nichel</t>
  </si>
  <si>
    <t>Cloruri</t>
  </si>
  <si>
    <t xml:space="preserve">Fluoruri </t>
  </si>
  <si>
    <t>Fosforo Totale</t>
  </si>
  <si>
    <t>Tensioattivi totali</t>
  </si>
  <si>
    <t xml:space="preserve">IPA </t>
  </si>
  <si>
    <t>UNI EN ISO 17294-2,2005</t>
  </si>
  <si>
    <t>APAT IRSA CNR 4150B</t>
  </si>
  <si>
    <t>UNI EN ISO 10695.2006</t>
  </si>
  <si>
    <t>UNI EN ISO 1484:1999</t>
  </si>
  <si>
    <t xml:space="preserve">BTEX </t>
  </si>
  <si>
    <t>Carbonio organico totale</t>
  </si>
  <si>
    <t>Azoto Totale</t>
  </si>
  <si>
    <t>Acqua scarichi</t>
  </si>
  <si>
    <t>Cadmio</t>
  </si>
  <si>
    <t>Cromo totale</t>
  </si>
  <si>
    <t>Mercurio</t>
  </si>
  <si>
    <t>Piombo</t>
  </si>
  <si>
    <t>Rame</t>
  </si>
  <si>
    <t>Zinco</t>
  </si>
  <si>
    <t>I dati fra di loro sono poco confrontabili in quanto la marcia del 2010 è stata influenzata dai lavori sul TG (fermo) e il riavvio dell'impianto è iniziato da aprile 2011</t>
  </si>
  <si>
    <t>Registro verifica emissione diffusa da impianto con verifiche periodiche effettuato da personale interno</t>
  </si>
  <si>
    <t>pag.1/2</t>
  </si>
  <si>
    <t>pag.2/2</t>
  </si>
  <si>
    <t>&gt; pag. 2</t>
  </si>
  <si>
    <t>&gt; pag. 1</t>
  </si>
  <si>
    <t>* sommatoria non determinabile in quanto tutti i risultati dei singoli composti sono inferiori al limite di quantificazione.</t>
  </si>
  <si>
    <t>Scarichi idrici</t>
  </si>
  <si>
    <t>UNI EN ISO 10304-1: 2009</t>
  </si>
  <si>
    <t>ISO 17294-2:2005</t>
  </si>
  <si>
    <t>APAT CNR IRSA 4050 MAN 29 2003</t>
  </si>
  <si>
    <t>EPA 1664 REV.B 2010</t>
  </si>
  <si>
    <t>ISO 15705:2002</t>
  </si>
  <si>
    <t>EPA 7199 1996</t>
  </si>
  <si>
    <t>ISO 10530:1992</t>
  </si>
  <si>
    <t>UNI EN 12260:2004</t>
  </si>
  <si>
    <t>APAT CNR IRSA 2020 A MAN 29 2003</t>
  </si>
  <si>
    <t>EPA 1664 REV B 2010 (calcolo)</t>
  </si>
  <si>
    <t>APAT CNR IRSA 5140 MAN 29 2003</t>
  </si>
  <si>
    <t>APAT CNR IRSA 5100 MAN 29 2003</t>
  </si>
  <si>
    <t>Caldaietta</t>
  </si>
  <si>
    <t>Nel corso dell'anno sono state inviate le seguenti comunicazioni riferite all'AIA di Bussi:</t>
  </si>
  <si>
    <t>APAT CNR IRSA 2060  MAN 29 2003</t>
  </si>
  <si>
    <t>APAT CNR IRSA 2100  MAN 29 2003</t>
  </si>
  <si>
    <t>APAT IRSA CNR 2050 MAN 29 2003</t>
  </si>
  <si>
    <t>APAT CNR IRSA 5120 A MAN 29 2003</t>
  </si>
  <si>
    <t>UNI EN ISO 17294-2:2005</t>
  </si>
  <si>
    <t>APAT-IRSA CNR 4080</t>
  </si>
  <si>
    <t>APAT CNR IRSA 4030C MAN 29 2003</t>
  </si>
  <si>
    <t>APAT CNR IRSA 5010A MAN 29 2003</t>
  </si>
  <si>
    <t>APAT  CNR IRSA 5070A1 MAN 29 2003</t>
  </si>
  <si>
    <t>UNI 10511-2:1996     APAT CNR IRSA 5170 MAN 29 2003</t>
  </si>
  <si>
    <t>APAT CNR IRSA 5090 MAN 29 2003</t>
  </si>
  <si>
    <t>APAT CNR IRSA 7010C MAN 29 2003</t>
  </si>
  <si>
    <t>APAT CNR IRSA 8030 MAN 29 2003</t>
  </si>
  <si>
    <t>APAT CNR IRSA 5080 MAN 29 2003</t>
  </si>
  <si>
    <t>COMBUSTIBILI UTILIZZATI</t>
  </si>
  <si>
    <t>CONSUMI IDRICI</t>
  </si>
  <si>
    <t>CONSUMI ENERGETICI</t>
  </si>
  <si>
    <t>PRODUZIONE</t>
  </si>
  <si>
    <t>Totale</t>
  </si>
  <si>
    <t>TG 
transitori</t>
  </si>
  <si>
    <t>Fresh AIR</t>
  </si>
  <si>
    <t>EMISSIONI</t>
  </si>
  <si>
    <t>EMISSIONI DIFFUSE</t>
  </si>
  <si>
    <t>CARATTERIZZAZIONE RIFIUTI</t>
  </si>
  <si>
    <t>APAT - IRSA  CNR 2090B MAN 29 2003</t>
  </si>
  <si>
    <t>SCARICHI IDRICI</t>
  </si>
  <si>
    <t>RUMORE</t>
  </si>
  <si>
    <t xml:space="preserve">Punto </t>
  </si>
  <si>
    <t>CONSUMI SPECIFICI</t>
  </si>
  <si>
    <t>FATTORE DI EMISSIONE</t>
  </si>
  <si>
    <t>GESTORE</t>
  </si>
  <si>
    <t>Responsabile AIA</t>
  </si>
  <si>
    <t>Referente IPPC</t>
  </si>
  <si>
    <t>Rapporti AIA</t>
  </si>
  <si>
    <t>TOTALE</t>
  </si>
  <si>
    <r>
      <t>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emesso</t>
    </r>
  </si>
  <si>
    <t>na</t>
  </si>
  <si>
    <t>S2</t>
  </si>
  <si>
    <t>APAT CNR IRSA 4080  MAN 29 2003</t>
  </si>
  <si>
    <t>Valutazione della tossicità acuta con batteri bioluminescenti</t>
  </si>
  <si>
    <t>Temperatura (in situ)</t>
  </si>
  <si>
    <t>Conduttività</t>
  </si>
  <si>
    <t>pH (in situ)</t>
  </si>
  <si>
    <t>Cloro attivo libero (parametro determinato in situ)</t>
  </si>
  <si>
    <t>APAT CNR IRSA 2100 MAN 29 2003</t>
  </si>
  <si>
    <t>APAT CNR IRSA 2030 MAN 29 2003</t>
  </si>
  <si>
    <t>APAT CNR IRSA 2060 MAN 29 2003</t>
  </si>
  <si>
    <t>Acqua meteorica</t>
  </si>
  <si>
    <r>
      <t xml:space="preserve"> Bod</t>
    </r>
    <r>
      <rPr>
        <vertAlign val="subscript"/>
        <sz val="8"/>
        <rFont val="Arial"/>
        <family val="2"/>
      </rPr>
      <t xml:space="preserve">5   </t>
    </r>
  </si>
  <si>
    <t>P</t>
  </si>
  <si>
    <t>COD (richiesta chimica di ossigeno)</t>
  </si>
  <si>
    <t>EPA 1664 rev. B 2010</t>
  </si>
  <si>
    <t>conduttività</t>
  </si>
  <si>
    <t>SCARICO S2</t>
  </si>
  <si>
    <t>SCARICO P</t>
  </si>
  <si>
    <r>
      <t xml:space="preserve">(2) </t>
    </r>
    <r>
      <rPr>
        <sz val="11"/>
        <rFont val="Arial"/>
        <family val="2"/>
      </rPr>
      <t>Contenuto entalpico del vapore di bassa pressione ceduto a Solvay Solexis: h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=2824 kJ/kg non più presente dal 2011</t>
    </r>
  </si>
  <si>
    <r>
      <t xml:space="preserve">(2) </t>
    </r>
    <r>
      <rPr>
        <sz val="11"/>
        <rFont val="Arial"/>
        <family val="2"/>
      </rPr>
      <t>Contenuto entalpico del vapore di media pressione ceduto a Solvay Solexis: h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=2875 kJ/kg non più presente dal 2011</t>
    </r>
  </si>
  <si>
    <t xml:space="preserve">SCARICO S1 </t>
  </si>
  <si>
    <t>Massimo</t>
  </si>
  <si>
    <t>Pierangeli</t>
  </si>
  <si>
    <t xml:space="preserve">relazione </t>
  </si>
  <si>
    <t>IAR</t>
  </si>
  <si>
    <t>SERSYS AMBIENTE SRL</t>
  </si>
  <si>
    <t xml:space="preserve"> </t>
  </si>
  <si>
    <t xml:space="preserve">        </t>
  </si>
  <si>
    <t>imballaggi di carta e cartone</t>
  </si>
  <si>
    <t>imballaggi di plastica</t>
  </si>
  <si>
    <t>imballaggi in legno</t>
  </si>
  <si>
    <t>imballaggi in materiali misti</t>
  </si>
  <si>
    <t>ferro e acciaio</t>
  </si>
  <si>
    <t>fanghi delle fosse settiche</t>
  </si>
  <si>
    <t>APATCNR IRSA 4070 MAN 29 2003</t>
  </si>
  <si>
    <t>Vincent</t>
  </si>
  <si>
    <t>Spinelli</t>
  </si>
  <si>
    <t>n.a</t>
  </si>
  <si>
    <t>MONITORAGGIO CLIMA ACUSTICO</t>
  </si>
  <si>
    <t>Tubi fluorescenti ed altri rifiuti contenenti mercurio</t>
  </si>
  <si>
    <t>ACQUA DEMI PRODOTTA</t>
  </si>
  <si>
    <t>TG 
totale</t>
  </si>
  <si>
    <t>Imballaggi contenenti residui di sostanze pericolose o contaminati da tali sostanze</t>
  </si>
  <si>
    <t>Assorbenti, materiali filtranti, stracci e indumenti protettivi, contaminati da sostanze pericolose</t>
  </si>
  <si>
    <t>Apparecchiature fuori uso, contenenti componenti pericolosi diversi da quelli di cui dalle voci da 160209 a 160212</t>
  </si>
  <si>
    <t>toner per stampa esauriti, diversi da quelli di cui alla voce 08 03 17</t>
  </si>
  <si>
    <t>assorbenti, materiali filtranti, stracci e indumenti protettivi, diversi da quelli di cui alla voce 15 02 02</t>
  </si>
  <si>
    <t>batterie alcaline (tranne 16 06 03)</t>
  </si>
  <si>
    <t>rifiuti liquidi acquosi, diversi da quelli di cui alla voce 16 10 01</t>
  </si>
  <si>
    <t>cavi, diversi da quelli di cui alla voce 17 04 10</t>
  </si>
  <si>
    <t>resine a scambio ionico saturate o esaurite</t>
  </si>
  <si>
    <t>rifiuti liquidi acquosi e rifiuti concentrati acquosi prodotti dalle operazioni di risanamento delle acque di falda, diversi da quelli di cui alla voce 19 13 07</t>
  </si>
  <si>
    <t>080318</t>
  </si>
  <si>
    <t>Sersys</t>
  </si>
  <si>
    <t>&lt;15,0</t>
  </si>
  <si>
    <t>&lt;0,100</t>
  </si>
  <si>
    <t>&lt;0,00500</t>
  </si>
  <si>
    <t>&lt;0,500</t>
  </si>
  <si>
    <t>&lt;0,200</t>
  </si>
  <si>
    <t>&lt;0,00300</t>
  </si>
  <si>
    <t>&lt;0,0500</t>
  </si>
  <si>
    <t>&lt;0,0200</t>
  </si>
  <si>
    <t>&lt;0,00200</t>
  </si>
  <si>
    <t>&lt;0,300</t>
  </si>
  <si>
    <t>&lt;1,00</t>
  </si>
  <si>
    <t>&lt;0,0600</t>
  </si>
  <si>
    <t>&lt;0,5</t>
  </si>
  <si>
    <t>&lt;5,00</t>
  </si>
  <si>
    <t>&lt;0,00100</t>
  </si>
  <si>
    <t>&lt;0,0100</t>
  </si>
  <si>
    <t>np</t>
  </si>
  <si>
    <t>&lt;0,02</t>
  </si>
  <si>
    <t>Prelevata e restituita totalmente al corpo idrico recettore</t>
  </si>
  <si>
    <t>*</t>
  </si>
  <si>
    <t>Prelievo acqua da Tirino Inferiore*</t>
  </si>
  <si>
    <t>Prelievo acqua da Tirino Medio**</t>
  </si>
  <si>
    <t>**</t>
  </si>
  <si>
    <t>Prelevata e restituita al corpo idrico recettore, al netto del consumo per la produzione di acqua DEMI</t>
  </si>
  <si>
    <t>Kg</t>
  </si>
  <si>
    <t xml:space="preserve">Oli sintetici per motori, ingranaggi e lubrificazione </t>
  </si>
  <si>
    <t>Oli isolanti e termovettori minerali non clorurati</t>
  </si>
  <si>
    <t>Sostanze chimiche di scarto diverse da quelle di cui alle voci 16 05 06, 16 05 07 e 16 05 08</t>
  </si>
  <si>
    <t xml:space="preserve">Altri materiali isolanti contenenti o costituiti da sostanze pericolose </t>
  </si>
  <si>
    <t>&lt;20,00</t>
  </si>
  <si>
    <t>mm</t>
  </si>
  <si>
    <t>m2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</si>
  <si>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m3</t>
    </r>
  </si>
  <si>
    <t>Michele</t>
  </si>
  <si>
    <t>Corsi</t>
  </si>
  <si>
    <t>m3</t>
  </si>
  <si>
    <t>RDP 2022-L2662</t>
  </si>
  <si>
    <t>RDP 2021-L2663</t>
  </si>
  <si>
    <t>Alcalinizzante NALCO 1806</t>
  </si>
  <si>
    <t>&lt;0,000100</t>
  </si>
  <si>
    <t>Le verifiche IAR e QAL2  sono state eseguite dal 25 al 29 aprile 2022</t>
  </si>
  <si>
    <t>esecuzione aprile  2022</t>
  </si>
  <si>
    <t>esecuzione:aprile  2022</t>
  </si>
  <si>
    <t>QAL2</t>
  </si>
  <si>
    <t>dismesso</t>
  </si>
  <si>
    <t>Prossima verifica QAL2 Aprile 2027</t>
  </si>
  <si>
    <t>RESINE A SCAMBIO IONICO ESAUSTE</t>
  </si>
  <si>
    <t>RdP 2021-11735</t>
  </si>
  <si>
    <t>RdP 2021-11502</t>
  </si>
  <si>
    <t>RdP 2021-11501</t>
  </si>
  <si>
    <t>RdP 2021-11731</t>
  </si>
  <si>
    <t>RdP  2021-11730</t>
  </si>
  <si>
    <t>RdP 2021-1761</t>
  </si>
  <si>
    <t>RdP 2021-11733</t>
  </si>
  <si>
    <t>RdP 2021-11736</t>
  </si>
  <si>
    <t>RTCR+RdP 2022-5462</t>
  </si>
  <si>
    <t>RTCR+RdP 2022-5463</t>
  </si>
  <si>
    <t>RTCR+RdP 2022-5469</t>
  </si>
  <si>
    <t>RTCR+RdP 2022-5464</t>
  </si>
  <si>
    <t>RTCR+RdP 2022-1439</t>
  </si>
  <si>
    <t>RTCR+RdP 2022-3501</t>
  </si>
  <si>
    <t>RTCR+RdP 2022-1438</t>
  </si>
  <si>
    <t>RTCR+RdP 2022-5467</t>
  </si>
  <si>
    <t>RTCR+RdP  2022-4206</t>
  </si>
  <si>
    <t>RTCR+RdP 2022-5468</t>
  </si>
  <si>
    <t>RTCR+RdP 2022-5465</t>
  </si>
  <si>
    <t>RTCR+RdP 2022-3502</t>
  </si>
  <si>
    <t>RTCR+RdP 2022-5471</t>
  </si>
  <si>
    <t>RTCR+RdP 2022-5472</t>
  </si>
  <si>
    <t>RTCR+RdP 2022-5470</t>
  </si>
  <si>
    <t>RTCR+RdP 2022-3503</t>
  </si>
  <si>
    <t>RTCR+RdP 2022-3741</t>
  </si>
  <si>
    <t>RTCR+RdP 2022-1575</t>
  </si>
  <si>
    <t>RTCR+RdP 2022-1437</t>
  </si>
  <si>
    <t>RTCR+RdP 2022-5466</t>
  </si>
  <si>
    <t>RTCR+RdP 2022-1440</t>
  </si>
  <si>
    <t>RdP 2021-11737-8-9</t>
  </si>
  <si>
    <t>RTCR+RdP 2022-1573</t>
  </si>
  <si>
    <t>RTCR-RdP 2022-1574</t>
  </si>
  <si>
    <t>&lt;0,000167</t>
  </si>
  <si>
    <t>&lt;0,000328</t>
  </si>
  <si>
    <t>&lt;0,000188</t>
  </si>
  <si>
    <t>&lt;1,03</t>
  </si>
  <si>
    <t>Centrale Edison di Bussi Sul Tirino - Trasmissione rapporto annuale AIA. Invio 1,2,3,4 di 4.</t>
  </si>
  <si>
    <t>Bussi - trasmissione relazione di sintesi del sistema d'emungimento della falda aggiornata a febbraio 2022</t>
  </si>
  <si>
    <t>Centrale Termoelettrica Edison S.p.A. sita in Bussi sul Tirino (PE) – riesame complessivo dell’Autorizzazione Integrata Ambientale rilasciata con Provvedimento di Giunta Regionale n.34/50 del 09/01/2008 e s.m.i., ai sensi dell’art.29-octies, comma 3, lettera a) del D.Lgs.152/06 e s.m.i. – Trasmissione documentazione completa aggiornata ai fini del riesame. Invio 1,2,3,4,5,6,7 di 7)</t>
  </si>
  <si>
    <t>Bussi - Monitoraggio della falda 20-21/02/2022 e aggiornamento protocollo analitico</t>
  </si>
  <si>
    <t>Centrale termoelettrica di Bussi, AIA 35/50 e s.m.i. – comunicazione programma verifiche AST, test di sorveglianza annuale</t>
  </si>
  <si>
    <t>31.05.2022</t>
  </si>
  <si>
    <t>08.06.2022</t>
  </si>
  <si>
    <t>PU-0002148</t>
  </si>
  <si>
    <t>29.11.2022</t>
  </si>
  <si>
    <t>24.01.2023</t>
  </si>
  <si>
    <t>PU-0000293</t>
  </si>
  <si>
    <t>28.03.2023</t>
  </si>
  <si>
    <t>PU-0001166</t>
  </si>
  <si>
    <t>PU-0004256  --- PU-0004262</t>
  </si>
  <si>
    <t>PU-0002065 -- PU-0002068</t>
  </si>
  <si>
    <t>&lt;2,5</t>
  </si>
  <si>
    <r>
      <t>Quantità Scaricata anno 2022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*m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</si>
  <si>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Quantità Scaricata anno 2022(10³*m3)</t>
  </si>
  <si>
    <t>Aprile 2022  - già inviato con precedente invio del pdm</t>
  </si>
  <si>
    <t>totale acque meteoriche (dati da https://www.3bmeteo.com/) (10³*m3)</t>
  </si>
  <si>
    <r>
      <t xml:space="preserve">Antincrostante Nalco 3dt149 </t>
    </r>
    <r>
      <rPr>
        <b/>
        <sz val="12"/>
        <rFont val="Arial"/>
        <family val="2"/>
      </rPr>
      <t>sostituito da  Nalco 3dt118</t>
    </r>
  </si>
  <si>
    <t>&lt;1,02</t>
  </si>
  <si>
    <t>&lt;0,267</t>
  </si>
  <si>
    <t>&lt;0,1</t>
  </si>
  <si>
    <t>&lt;0,001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</si>
</sst>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#,##0_ ;\-#,##0\ "/>
    <numFmt numFmtId="174" formatCode="#,##0.000"/>
    <numFmt numFmtId="175" formatCode="0.0"/>
    <numFmt numFmtId="176" formatCode="0.00000"/>
    <numFmt numFmtId="177" formatCode="0.0000"/>
    <numFmt numFmtId="178" formatCode="0.0000000"/>
    <numFmt numFmtId="179" formatCode="0.0000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_-&quot;L.&quot;\ * #,##0.00_-;\-&quot;L.&quot;\ * #,##0.00_-;_-&quot;L.&quot;\ * &quot;-&quot;??_-;_-@_-"/>
    <numFmt numFmtId="185" formatCode="_-&quot;L.&quot;\ * #,##0_-;\-&quot;L.&quot;\ * #,##0_-;_-&quot;L.&quot;\ * &quot;-&quot;_-;_-@_-"/>
    <numFmt numFmtId="186" formatCode="&quot;Attivo&quot;;&quot;Attivo&quot;;&quot;Inattivo&quot;"/>
    <numFmt numFmtId="187" formatCode="#,##0.0"/>
    <numFmt numFmtId="188" formatCode="[$-410]dddd\ d\ mmmm\ yyyy"/>
    <numFmt numFmtId="189" formatCode="_-* #,##0_-;\-* #,##0_-;_-* &quot;-&quot;??_-;_-@_-"/>
    <numFmt numFmtId="190" formatCode="_-* #,##0.000_-;\-* #,##0.000_-;_-* &quot;-&quot;??_-;_-@_-"/>
    <numFmt numFmtId="191" formatCode="_-* #,##0.0_-;\-* #,##0.0_-;_-* &quot;-&quot;??_-;_-@_-"/>
    <numFmt numFmtId="192" formatCode="0.00000000"/>
    <numFmt numFmtId="193" formatCode="_-* #,##0.0000_-;\-* #,##0.0000_-;_-* &quot;-&quot;??_-;_-@_-"/>
    <numFmt numFmtId="194" formatCode="_-* #,##0.0_-;\-* #,##0.0_-;_-* &quot;-&quot;?_-;_-@_-"/>
    <numFmt numFmtId="195" formatCode="#,##0.00_ ;\-#,##0.00\ "/>
  </numFmts>
  <fonts count="7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vertAlign val="subscript"/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24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36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0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vertAlign val="superscript"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CCECFF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medium"/>
      <right style="dotted"/>
      <top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otted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36" applyAlignment="1" applyProtection="1" quotePrefix="1">
      <alignment/>
      <protection/>
    </xf>
    <xf numFmtId="0" fontId="4" fillId="33" borderId="0" xfId="36" applyFill="1" applyAlignment="1" applyProtection="1">
      <alignment/>
      <protection/>
    </xf>
    <xf numFmtId="0" fontId="4" fillId="33" borderId="10" xfId="36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33" borderId="10" xfId="36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0" fontId="8" fillId="35" borderId="0" xfId="0" applyFont="1" applyFill="1" applyBorder="1" applyAlignment="1" quotePrefix="1">
      <alignment horizontal="left" vertical="center"/>
    </xf>
    <xf numFmtId="0" fontId="8" fillId="35" borderId="0" xfId="0" applyFont="1" applyFill="1" applyBorder="1" applyAlignment="1" quotePrefix="1">
      <alignment vertical="center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36" applyAlignment="1" applyProtection="1">
      <alignment/>
      <protection/>
    </xf>
    <xf numFmtId="0" fontId="16" fillId="0" borderId="11" xfId="0" applyFont="1" applyFill="1" applyBorder="1" applyAlignment="1" quotePrefix="1">
      <alignment vertical="center"/>
    </xf>
    <xf numFmtId="0" fontId="16" fillId="0" borderId="0" xfId="0" applyFont="1" applyFill="1" applyBorder="1" applyAlignment="1" quotePrefix="1">
      <alignment vertical="center"/>
    </xf>
    <xf numFmtId="0" fontId="0" fillId="0" borderId="11" xfId="0" applyBorder="1" applyAlignment="1">
      <alignment/>
    </xf>
    <xf numFmtId="0" fontId="4" fillId="33" borderId="0" xfId="36" applyFont="1" applyFill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Fill="1" applyBorder="1" applyAlignment="1" quotePrefix="1">
      <alignment vertical="center"/>
    </xf>
    <xf numFmtId="0" fontId="20" fillId="0" borderId="13" xfId="0" applyFont="1" applyFill="1" applyBorder="1" applyAlignment="1" quotePrefix="1">
      <alignment vertical="center"/>
    </xf>
    <xf numFmtId="0" fontId="20" fillId="0" borderId="14" xfId="0" applyFont="1" applyFill="1" applyBorder="1" applyAlignment="1" quotePrefix="1">
      <alignment vertical="center"/>
    </xf>
    <xf numFmtId="0" fontId="20" fillId="0" borderId="15" xfId="0" applyFont="1" applyFill="1" applyBorder="1" applyAlignment="1" quotePrefix="1">
      <alignment vertical="center"/>
    </xf>
    <xf numFmtId="0" fontId="20" fillId="0" borderId="16" xfId="0" applyFont="1" applyFill="1" applyBorder="1" applyAlignment="1" quotePrefix="1">
      <alignment vertical="center"/>
    </xf>
    <xf numFmtId="0" fontId="20" fillId="0" borderId="17" xfId="0" applyFont="1" applyFill="1" applyBorder="1" applyAlignment="1" quotePrefix="1">
      <alignment vertical="center"/>
    </xf>
    <xf numFmtId="0" fontId="20" fillId="0" borderId="18" xfId="0" applyFont="1" applyFill="1" applyBorder="1" applyAlignment="1" quotePrefix="1">
      <alignment vertical="center"/>
    </xf>
    <xf numFmtId="0" fontId="20" fillId="0" borderId="19" xfId="0" applyFont="1" applyFill="1" applyBorder="1" applyAlignment="1" quotePrefix="1">
      <alignment vertical="center"/>
    </xf>
    <xf numFmtId="0" fontId="20" fillId="0" borderId="20" xfId="0" applyFont="1" applyFill="1" applyBorder="1" applyAlignment="1" quotePrefix="1">
      <alignment vertical="center"/>
    </xf>
    <xf numFmtId="14" fontId="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14" fontId="1" fillId="0" borderId="11" xfId="0" applyNumberFormat="1" applyFont="1" applyBorder="1" applyAlignment="1">
      <alignment vertical="center"/>
    </xf>
    <xf numFmtId="0" fontId="4" fillId="36" borderId="0" xfId="36" applyFill="1" applyAlignment="1" applyProtection="1">
      <alignment/>
      <protection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10" fillId="12" borderId="0" xfId="0" applyFont="1" applyFill="1" applyAlignment="1">
      <alignment/>
    </xf>
    <xf numFmtId="0" fontId="0" fillId="12" borderId="0" xfId="0" applyFill="1" applyAlignment="1">
      <alignment/>
    </xf>
    <xf numFmtId="0" fontId="10" fillId="37" borderId="0" xfId="0" applyFont="1" applyFill="1" applyAlignment="1">
      <alignment/>
    </xf>
    <xf numFmtId="0" fontId="0" fillId="37" borderId="0" xfId="0" applyFill="1" applyAlignment="1">
      <alignment/>
    </xf>
    <xf numFmtId="0" fontId="11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189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72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left" vertical="center"/>
    </xf>
    <xf numFmtId="0" fontId="1" fillId="0" borderId="23" xfId="0" applyFont="1" applyBorder="1" applyAlignment="1" quotePrefix="1">
      <alignment horizontal="left" vertical="center"/>
    </xf>
    <xf numFmtId="0" fontId="1" fillId="0" borderId="24" xfId="0" applyFont="1" applyBorder="1" applyAlignment="1" quotePrefix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1" xfId="0" applyFont="1" applyBorder="1" applyAlignment="1" quotePrefix="1">
      <alignment horizontal="center" vertical="center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 quotePrefix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Fill="1" applyBorder="1" applyAlignment="1" quotePrefix="1">
      <alignment horizontal="left" vertical="center"/>
    </xf>
    <xf numFmtId="0" fontId="8" fillId="35" borderId="23" xfId="0" applyFont="1" applyFill="1" applyBorder="1" applyAlignment="1">
      <alignment vertical="center"/>
    </xf>
    <xf numFmtId="0" fontId="8" fillId="35" borderId="24" xfId="0" applyFont="1" applyFill="1" applyBorder="1" applyAlignment="1">
      <alignment horizontal="center" vertical="center"/>
    </xf>
    <xf numFmtId="4" fontId="8" fillId="35" borderId="27" xfId="0" applyNumberFormat="1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left" vertical="center"/>
    </xf>
    <xf numFmtId="0" fontId="0" fillId="39" borderId="0" xfId="0" applyFont="1" applyFill="1" applyAlignment="1">
      <alignment/>
    </xf>
    <xf numFmtId="0" fontId="1" fillId="39" borderId="25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5" borderId="28" xfId="0" applyFont="1" applyFill="1" applyBorder="1" applyAlignment="1" quotePrefix="1">
      <alignment horizontal="left" vertical="center"/>
    </xf>
    <xf numFmtId="0" fontId="8" fillId="35" borderId="28" xfId="0" applyFont="1" applyFill="1" applyBorder="1" applyAlignment="1" quotePrefix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9" xfId="36" applyBorder="1" applyAlignment="1" applyProtection="1">
      <alignment horizontal="center" vertical="center"/>
      <protection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7" xfId="36" applyBorder="1" applyAlignment="1" applyProtection="1">
      <alignment horizontal="center" vertical="center"/>
      <protection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5" fillId="4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2" xfId="48" applyFont="1" applyFill="1" applyBorder="1" applyAlignment="1">
      <alignment horizontal="center" vertical="center" wrapText="1"/>
      <protection/>
    </xf>
    <xf numFmtId="0" fontId="2" fillId="0" borderId="3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48" applyFont="1" applyFill="1" applyBorder="1" applyAlignment="1">
      <alignment horizontal="left" vertical="center" wrapText="1"/>
      <protection/>
    </xf>
    <xf numFmtId="0" fontId="2" fillId="0" borderId="38" xfId="48" applyFont="1" applyFill="1" applyBorder="1" applyAlignment="1">
      <alignment horizontal="left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39" borderId="40" xfId="0" applyFont="1" applyFill="1" applyBorder="1" applyAlignment="1">
      <alignment vertical="center" wrapText="1"/>
    </xf>
    <xf numFmtId="0" fontId="1" fillId="39" borderId="41" xfId="0" applyFont="1" applyFill="1" applyBorder="1" applyAlignment="1">
      <alignment horizontal="center" vertical="center"/>
    </xf>
    <xf numFmtId="0" fontId="1" fillId="0" borderId="26" xfId="0" applyFont="1" applyBorder="1" applyAlignment="1" quotePrefix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0" fontId="1" fillId="0" borderId="25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2" fontId="19" fillId="0" borderId="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2" fontId="19" fillId="0" borderId="24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1" fillId="39" borderId="24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 quotePrefix="1">
      <alignment vertical="center" wrapText="1"/>
    </xf>
    <xf numFmtId="0" fontId="1" fillId="0" borderId="23" xfId="0" applyFont="1" applyBorder="1" applyAlignment="1" quotePrefix="1">
      <alignment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/>
    </xf>
    <xf numFmtId="172" fontId="1" fillId="0" borderId="36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/>
    </xf>
    <xf numFmtId="0" fontId="1" fillId="0" borderId="39" xfId="0" applyFont="1" applyBorder="1" applyAlignment="1">
      <alignment horizontal="center"/>
    </xf>
    <xf numFmtId="175" fontId="1" fillId="0" borderId="36" xfId="0" applyNumberFormat="1" applyFont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2" fillId="0" borderId="23" xfId="48" applyFont="1" applyFill="1" applyBorder="1" applyAlignment="1">
      <alignment horizontal="center"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2" fillId="0" borderId="35" xfId="48" applyFont="1" applyFill="1" applyBorder="1" applyAlignment="1">
      <alignment horizontal="center" vertical="center" wrapText="1"/>
      <protection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48" applyFont="1" applyFill="1" applyBorder="1" applyAlignment="1">
      <alignment horizontal="center" vertical="center" wrapText="1"/>
      <protection/>
    </xf>
    <xf numFmtId="0" fontId="2" fillId="0" borderId="3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44" xfId="0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36" applyAlignment="1" applyProtection="1">
      <alignment horizontal="center"/>
      <protection/>
    </xf>
    <xf numFmtId="0" fontId="1" fillId="0" borderId="45" xfId="0" applyFont="1" applyBorder="1" applyAlignment="1">
      <alignment vertical="center" wrapText="1"/>
    </xf>
    <xf numFmtId="0" fontId="1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72" fillId="36" borderId="0" xfId="0" applyFont="1" applyFill="1" applyAlignment="1">
      <alignment/>
    </xf>
    <xf numFmtId="17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1" fillId="0" borderId="0" xfId="36" applyFont="1" applyAlignment="1" applyProtection="1">
      <alignment/>
      <protection/>
    </xf>
    <xf numFmtId="0" fontId="0" fillId="0" borderId="46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4" fillId="0" borderId="31" xfId="36" applyFill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" fillId="0" borderId="48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0" fontId="4" fillId="0" borderId="24" xfId="36" applyFill="1" applyBorder="1" applyAlignment="1" applyProtection="1">
      <alignment horizontal="center" vertical="center"/>
      <protection/>
    </xf>
    <xf numFmtId="0" fontId="4" fillId="0" borderId="32" xfId="36" applyFill="1" applyBorder="1" applyAlignment="1" applyProtection="1">
      <alignment horizontal="center" vertical="center"/>
      <protection/>
    </xf>
    <xf numFmtId="0" fontId="72" fillId="0" borderId="0" xfId="0" applyFont="1" applyFill="1" applyAlignment="1">
      <alignment/>
    </xf>
    <xf numFmtId="0" fontId="2" fillId="42" borderId="26" xfId="0" applyFont="1" applyFill="1" applyBorder="1" applyAlignment="1">
      <alignment horizontal="center" vertical="center" wrapText="1"/>
    </xf>
    <xf numFmtId="0" fontId="2" fillId="42" borderId="29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42" borderId="33" xfId="0" applyFont="1" applyFill="1" applyBorder="1" applyAlignment="1">
      <alignment horizontal="center" vertical="center" wrapText="1"/>
    </xf>
    <xf numFmtId="0" fontId="2" fillId="42" borderId="31" xfId="0" applyFont="1" applyFill="1" applyBorder="1" applyAlignment="1">
      <alignment horizontal="center" vertical="center" wrapText="1"/>
    </xf>
    <xf numFmtId="0" fontId="2" fillId="42" borderId="36" xfId="0" applyFont="1" applyFill="1" applyBorder="1" applyAlignment="1">
      <alignment horizontal="center" vertical="center" wrapText="1"/>
    </xf>
    <xf numFmtId="0" fontId="2" fillId="42" borderId="39" xfId="0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1" xfId="36" applyFont="1" applyFill="1" applyBorder="1" applyAlignment="1" applyProtection="1">
      <alignment horizontal="center" vertical="center"/>
      <protection/>
    </xf>
    <xf numFmtId="0" fontId="0" fillId="39" borderId="0" xfId="0" applyFill="1" applyAlignment="1">
      <alignment/>
    </xf>
    <xf numFmtId="0" fontId="0" fillId="0" borderId="0" xfId="0" applyAlignment="1">
      <alignment wrapText="1"/>
    </xf>
    <xf numFmtId="14" fontId="1" fillId="0" borderId="0" xfId="0" applyNumberFormat="1" applyFont="1" applyAlignment="1">
      <alignment/>
    </xf>
    <xf numFmtId="2" fontId="8" fillId="0" borderId="27" xfId="0" applyNumberFormat="1" applyFont="1" applyBorder="1" applyAlignment="1">
      <alignment horizontal="center" vertical="center"/>
    </xf>
    <xf numFmtId="19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72" fontId="1" fillId="0" borderId="36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175" fontId="1" fillId="0" borderId="36" xfId="0" applyNumberFormat="1" applyFont="1" applyFill="1" applyBorder="1" applyAlignment="1">
      <alignment horizontal="center" vertical="center"/>
    </xf>
    <xf numFmtId="2" fontId="1" fillId="39" borderId="29" xfId="0" applyNumberFormat="1" applyFont="1" applyFill="1" applyBorder="1" applyAlignment="1">
      <alignment horizontal="center" vertical="center"/>
    </xf>
    <xf numFmtId="2" fontId="1" fillId="39" borderId="27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2" fontId="8" fillId="0" borderId="51" xfId="0" applyNumberFormat="1" applyFont="1" applyBorder="1" applyAlignment="1">
      <alignment horizontal="center" vertical="center"/>
    </xf>
    <xf numFmtId="175" fontId="0" fillId="0" borderId="0" xfId="0" applyNumberFormat="1" applyFont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74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52" xfId="0" applyFont="1" applyFill="1" applyBorder="1" applyAlignment="1" applyProtection="1">
      <alignment wrapText="1"/>
      <protection/>
    </xf>
    <xf numFmtId="0" fontId="19" fillId="0" borderId="52" xfId="0" applyFont="1" applyFill="1" applyBorder="1" applyAlignment="1" applyProtection="1">
      <alignment wrapText="1"/>
      <protection/>
    </xf>
    <xf numFmtId="0" fontId="1" fillId="0" borderId="26" xfId="0" applyFont="1" applyFill="1" applyBorder="1" applyAlignment="1" quotePrefix="1">
      <alignment horizontal="center" vertical="center"/>
    </xf>
    <xf numFmtId="0" fontId="1" fillId="0" borderId="25" xfId="0" applyFont="1" applyFill="1" applyBorder="1" applyAlignment="1" applyProtection="1">
      <alignment wrapText="1"/>
      <protection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9" fillId="0" borderId="22" xfId="0" applyFont="1" applyFill="1" applyBorder="1" applyAlignment="1" applyProtection="1">
      <alignment wrapText="1"/>
      <protection/>
    </xf>
    <xf numFmtId="0" fontId="0" fillId="0" borderId="26" xfId="0" applyFont="1" applyBorder="1" applyAlignment="1">
      <alignment vertical="center"/>
    </xf>
    <xf numFmtId="0" fontId="0" fillId="0" borderId="29" xfId="36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0" fillId="0" borderId="51" xfId="36" applyFont="1" applyBorder="1" applyAlignment="1" applyProtection="1">
      <alignment horizontal="center" vertical="center"/>
      <protection/>
    </xf>
    <xf numFmtId="0" fontId="7" fillId="36" borderId="10" xfId="36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0" fillId="39" borderId="26" xfId="36" applyFont="1" applyFill="1" applyBorder="1" applyAlignment="1" applyProtection="1">
      <alignment horizontal="center" vertical="center"/>
      <protection/>
    </xf>
    <xf numFmtId="0" fontId="0" fillId="0" borderId="43" xfId="36" applyFont="1" applyFill="1" applyBorder="1" applyAlignment="1" applyProtection="1">
      <alignment horizontal="center" vertical="center" wrapText="1"/>
      <protection/>
    </xf>
    <xf numFmtId="0" fontId="0" fillId="39" borderId="51" xfId="36" applyFont="1" applyFill="1" applyBorder="1" applyAlignment="1" applyProtection="1">
      <alignment horizontal="center" vertical="center"/>
      <protection/>
    </xf>
    <xf numFmtId="0" fontId="0" fillId="39" borderId="29" xfId="36" applyFont="1" applyFill="1" applyBorder="1" applyAlignment="1" applyProtection="1">
      <alignment horizontal="center" vertical="center"/>
      <protection/>
    </xf>
    <xf numFmtId="0" fontId="0" fillId="39" borderId="29" xfId="0" applyFont="1" applyFill="1" applyBorder="1" applyAlignment="1">
      <alignment horizontal="center" vertical="center"/>
    </xf>
    <xf numFmtId="0" fontId="4" fillId="39" borderId="26" xfId="36" applyFill="1" applyBorder="1" applyAlignment="1" applyProtection="1">
      <alignment horizontal="center" vertical="center"/>
      <protection/>
    </xf>
    <xf numFmtId="0" fontId="4" fillId="39" borderId="24" xfId="36" applyFill="1" applyBorder="1" applyAlignment="1" applyProtection="1">
      <alignment horizontal="center" vertical="center"/>
      <protection/>
    </xf>
    <xf numFmtId="0" fontId="4" fillId="39" borderId="27" xfId="36" applyFill="1" applyBorder="1" applyAlignment="1" applyProtection="1">
      <alignment horizontal="center" vertical="center"/>
      <protection/>
    </xf>
    <xf numFmtId="0" fontId="4" fillId="39" borderId="31" xfId="36" applyFill="1" applyBorder="1" applyAlignment="1" applyProtection="1">
      <alignment horizontal="center" vertical="center"/>
      <protection/>
    </xf>
    <xf numFmtId="0" fontId="4" fillId="39" borderId="21" xfId="36" applyFill="1" applyBorder="1" applyAlignment="1" applyProtection="1">
      <alignment horizontal="center" vertical="center"/>
      <protection/>
    </xf>
    <xf numFmtId="0" fontId="4" fillId="39" borderId="43" xfId="36" applyFill="1" applyBorder="1" applyAlignment="1" applyProtection="1">
      <alignment horizontal="center" vertical="center" wrapText="1"/>
      <protection/>
    </xf>
    <xf numFmtId="0" fontId="4" fillId="39" borderId="26" xfId="36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72" fontId="1" fillId="0" borderId="53" xfId="0" applyNumberFormat="1" applyFont="1" applyBorder="1" applyAlignment="1">
      <alignment horizontal="center" vertical="center"/>
    </xf>
    <xf numFmtId="172" fontId="1" fillId="0" borderId="5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2" xfId="0" applyFont="1" applyBorder="1" applyAlignment="1" quotePrefix="1">
      <alignment horizontal="left" vertical="center"/>
    </xf>
    <xf numFmtId="172" fontId="8" fillId="43" borderId="5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8" fillId="43" borderId="51" xfId="0" applyNumberFormat="1" applyFont="1" applyFill="1" applyBorder="1" applyAlignment="1">
      <alignment horizontal="center" vertical="center"/>
    </xf>
    <xf numFmtId="0" fontId="4" fillId="0" borderId="0" xfId="36" applyFill="1" applyAlignment="1" applyProtection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172" fontId="1" fillId="0" borderId="53" xfId="0" applyNumberFormat="1" applyFont="1" applyFill="1" applyBorder="1" applyAlignment="1">
      <alignment horizontal="center" vertical="center"/>
    </xf>
    <xf numFmtId="172" fontId="1" fillId="0" borderId="54" xfId="0" applyNumberFormat="1" applyFont="1" applyFill="1" applyBorder="1" applyAlignment="1">
      <alignment horizontal="center" vertical="center"/>
    </xf>
    <xf numFmtId="177" fontId="1" fillId="0" borderId="53" xfId="0" applyNumberFormat="1" applyFont="1" applyFill="1" applyBorder="1" applyAlignment="1">
      <alignment horizontal="center" vertical="center"/>
    </xf>
    <xf numFmtId="177" fontId="1" fillId="0" borderId="54" xfId="0" applyNumberFormat="1" applyFont="1" applyFill="1" applyBorder="1" applyAlignment="1">
      <alignment horizontal="center" vertical="center"/>
    </xf>
    <xf numFmtId="177" fontId="1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2" fontId="1" fillId="0" borderId="5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174" fontId="0" fillId="0" borderId="0" xfId="0" applyNumberFormat="1" applyAlignment="1">
      <alignment horizontal="center"/>
    </xf>
    <xf numFmtId="175" fontId="2" fillId="0" borderId="3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 quotePrefix="1">
      <alignment horizontal="left" vertical="center" wrapText="1"/>
    </xf>
    <xf numFmtId="0" fontId="0" fillId="0" borderId="29" xfId="0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 wrapText="1"/>
    </xf>
    <xf numFmtId="176" fontId="8" fillId="0" borderId="58" xfId="0" applyNumberFormat="1" applyFont="1" applyFill="1" applyBorder="1" applyAlignment="1">
      <alignment horizontal="center" vertical="center"/>
    </xf>
    <xf numFmtId="172" fontId="8" fillId="0" borderId="51" xfId="0" applyNumberFormat="1" applyFont="1" applyFill="1" applyBorder="1" applyAlignment="1">
      <alignment horizontal="center" vertical="center"/>
    </xf>
    <xf numFmtId="172" fontId="8" fillId="0" borderId="29" xfId="0" applyNumberFormat="1" applyFont="1" applyFill="1" applyBorder="1" applyAlignment="1">
      <alignment horizontal="center" vertical="center"/>
    </xf>
    <xf numFmtId="175" fontId="8" fillId="0" borderId="29" xfId="0" applyNumberFormat="1" applyFont="1" applyFill="1" applyBorder="1" applyAlignment="1">
      <alignment horizontal="center" vertical="center"/>
    </xf>
    <xf numFmtId="175" fontId="8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3" fontId="1" fillId="4" borderId="51" xfId="46" applyNumberFormat="1" applyFont="1" applyFill="1" applyBorder="1" applyAlignment="1">
      <alignment horizontal="center" vertical="center"/>
    </xf>
    <xf numFmtId="174" fontId="1" fillId="4" borderId="27" xfId="0" applyNumberFormat="1" applyFont="1" applyFill="1" applyBorder="1" applyAlignment="1">
      <alignment horizontal="center" vertical="center"/>
    </xf>
    <xf numFmtId="3" fontId="1" fillId="4" borderId="51" xfId="46" applyNumberFormat="1" applyFont="1" applyFill="1" applyBorder="1" applyAlignment="1">
      <alignment horizontal="center" vertical="center"/>
    </xf>
    <xf numFmtId="3" fontId="1" fillId="4" borderId="29" xfId="0" applyNumberFormat="1" applyFont="1" applyFill="1" applyBorder="1" applyAlignment="1">
      <alignment horizontal="center" vertical="center"/>
    </xf>
    <xf numFmtId="3" fontId="1" fillId="4" borderId="27" xfId="0" applyNumberFormat="1" applyFont="1" applyFill="1" applyBorder="1" applyAlignment="1">
      <alignment horizontal="center" vertical="center"/>
    </xf>
    <xf numFmtId="1" fontId="1" fillId="4" borderId="51" xfId="0" applyNumberFormat="1" applyFont="1" applyFill="1" applyBorder="1" applyAlignment="1">
      <alignment horizontal="center" vertical="center"/>
    </xf>
    <xf numFmtId="191" fontId="1" fillId="4" borderId="51" xfId="45" applyNumberFormat="1" applyFont="1" applyFill="1" applyBorder="1" applyAlignment="1">
      <alignment horizontal="center" vertical="center"/>
    </xf>
    <xf numFmtId="191" fontId="1" fillId="4" borderId="27" xfId="45" applyNumberFormat="1" applyFont="1" applyFill="1" applyBorder="1" applyAlignment="1">
      <alignment horizontal="center" vertical="center"/>
    </xf>
    <xf numFmtId="191" fontId="8" fillId="4" borderId="27" xfId="45" applyNumberFormat="1" applyFont="1" applyFill="1" applyBorder="1" applyAlignment="1">
      <alignment horizontal="center" vertical="center"/>
    </xf>
    <xf numFmtId="174" fontId="0" fillId="4" borderId="0" xfId="0" applyNumberFormat="1" applyFill="1" applyAlignment="1">
      <alignment/>
    </xf>
    <xf numFmtId="2" fontId="1" fillId="4" borderId="29" xfId="0" applyNumberFormat="1" applyFont="1" applyFill="1" applyBorder="1" applyAlignment="1">
      <alignment horizontal="center" vertical="center"/>
    </xf>
    <xf numFmtId="2" fontId="1" fillId="4" borderId="59" xfId="0" applyNumberFormat="1" applyFont="1" applyFill="1" applyBorder="1" applyAlignment="1">
      <alignment horizontal="center" vertical="center"/>
    </xf>
    <xf numFmtId="2" fontId="1" fillId="4" borderId="51" xfId="0" applyNumberFormat="1" applyFont="1" applyFill="1" applyBorder="1" applyAlignment="1">
      <alignment horizontal="center" vertical="center"/>
    </xf>
    <xf numFmtId="4" fontId="1" fillId="4" borderId="51" xfId="0" applyNumberFormat="1" applyFont="1" applyFill="1" applyBorder="1" applyAlignment="1">
      <alignment horizontal="center" vertical="center"/>
    </xf>
    <xf numFmtId="195" fontId="1" fillId="4" borderId="21" xfId="45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2" fontId="1" fillId="4" borderId="24" xfId="0" applyNumberFormat="1" applyFont="1" applyFill="1" applyBorder="1" applyAlignment="1">
      <alignment horizontal="center" vertical="center"/>
    </xf>
    <xf numFmtId="172" fontId="1" fillId="4" borderId="24" xfId="0" applyNumberFormat="1" applyFont="1" applyFill="1" applyBorder="1" applyAlignment="1">
      <alignment horizontal="center" vertical="center"/>
    </xf>
    <xf numFmtId="0" fontId="0" fillId="39" borderId="21" xfId="36" applyFont="1" applyFill="1" applyBorder="1" applyAlignment="1" applyProtection="1">
      <alignment horizontal="center" vertical="center"/>
      <protection/>
    </xf>
    <xf numFmtId="0" fontId="1" fillId="4" borderId="24" xfId="0" applyFont="1" applyFill="1" applyBorder="1" applyAlignment="1">
      <alignment horizontal="center" vertical="center"/>
    </xf>
    <xf numFmtId="175" fontId="1" fillId="4" borderId="29" xfId="0" applyNumberFormat="1" applyFont="1" applyFill="1" applyBorder="1" applyAlignment="1">
      <alignment horizontal="center" vertical="center"/>
    </xf>
    <xf numFmtId="1" fontId="1" fillId="4" borderId="58" xfId="0" applyNumberFormat="1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43" borderId="0" xfId="0" applyFont="1" applyFill="1" applyAlignment="1">
      <alignment horizontal="center"/>
    </xf>
    <xf numFmtId="0" fontId="10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4" borderId="0" xfId="0" applyFont="1" applyFill="1" applyAlignment="1">
      <alignment/>
    </xf>
    <xf numFmtId="0" fontId="0" fillId="44" borderId="0" xfId="0" applyFill="1" applyAlignment="1">
      <alignment/>
    </xf>
    <xf numFmtId="0" fontId="0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60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" fontId="0" fillId="4" borderId="65" xfId="0" applyNumberFormat="1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25" fillId="43" borderId="0" xfId="0" applyFont="1" applyFill="1" applyAlignment="1">
      <alignment horizontal="right"/>
    </xf>
    <xf numFmtId="0" fontId="4" fillId="0" borderId="68" xfId="36" applyBorder="1" applyAlignment="1" applyProtection="1">
      <alignment horizontal="center" wrapText="1"/>
      <protection/>
    </xf>
    <xf numFmtId="0" fontId="4" fillId="0" borderId="69" xfId="36" applyBorder="1" applyAlignment="1" applyProtection="1">
      <alignment horizontal="center" wrapText="1"/>
      <protection/>
    </xf>
    <xf numFmtId="0" fontId="4" fillId="0" borderId="70" xfId="36" applyBorder="1" applyAlignment="1" applyProtection="1">
      <alignment horizontal="center" wrapText="1"/>
      <protection/>
    </xf>
    <xf numFmtId="0" fontId="4" fillId="0" borderId="71" xfId="36" applyBorder="1" applyAlignment="1" applyProtection="1">
      <alignment horizontal="center" wrapText="1"/>
      <protection/>
    </xf>
    <xf numFmtId="0" fontId="4" fillId="0" borderId="72" xfId="36" applyBorder="1" applyAlignment="1" applyProtection="1">
      <alignment horizontal="center" wrapText="1"/>
      <protection/>
    </xf>
    <xf numFmtId="0" fontId="4" fillId="0" borderId="73" xfId="36" applyBorder="1" applyAlignment="1" applyProtection="1">
      <alignment horizontal="center" wrapText="1"/>
      <protection/>
    </xf>
    <xf numFmtId="0" fontId="8" fillId="35" borderId="0" xfId="0" applyFont="1" applyFill="1" applyBorder="1" applyAlignment="1" quotePrefix="1">
      <alignment horizontal="center" vertical="center"/>
    </xf>
    <xf numFmtId="0" fontId="15" fillId="45" borderId="74" xfId="0" applyFont="1" applyFill="1" applyBorder="1" applyAlignment="1">
      <alignment horizontal="center" vertical="center"/>
    </xf>
    <xf numFmtId="0" fontId="15" fillId="45" borderId="46" xfId="0" applyFont="1" applyFill="1" applyBorder="1" applyAlignment="1">
      <alignment horizontal="center" vertical="center"/>
    </xf>
    <xf numFmtId="0" fontId="26" fillId="40" borderId="75" xfId="0" applyFont="1" applyFill="1" applyBorder="1" applyAlignment="1">
      <alignment horizontal="center" vertical="center"/>
    </xf>
    <xf numFmtId="0" fontId="26" fillId="40" borderId="76" xfId="0" applyFont="1" applyFill="1" applyBorder="1" applyAlignment="1">
      <alignment horizontal="center" vertical="center"/>
    </xf>
    <xf numFmtId="0" fontId="25" fillId="43" borderId="0" xfId="0" applyFont="1" applyFill="1" applyAlignment="1">
      <alignment horizontal="center" vertical="center"/>
    </xf>
    <xf numFmtId="0" fontId="15" fillId="45" borderId="77" xfId="0" applyFont="1" applyFill="1" applyBorder="1" applyAlignment="1">
      <alignment horizontal="center" vertical="center"/>
    </xf>
    <xf numFmtId="0" fontId="15" fillId="45" borderId="78" xfId="0" applyFont="1" applyFill="1" applyBorder="1" applyAlignment="1">
      <alignment horizontal="center" vertical="center"/>
    </xf>
    <xf numFmtId="0" fontId="7" fillId="33" borderId="50" xfId="36" applyFont="1" applyFill="1" applyBorder="1" applyAlignment="1" applyProtection="1">
      <alignment horizontal="center"/>
      <protection/>
    </xf>
    <xf numFmtId="0" fontId="7" fillId="33" borderId="0" xfId="36" applyFont="1" applyFill="1" applyBorder="1" applyAlignment="1" applyProtection="1">
      <alignment horizontal="center"/>
      <protection/>
    </xf>
    <xf numFmtId="0" fontId="4" fillId="33" borderId="0" xfId="36" applyFill="1" applyAlignment="1" applyProtection="1">
      <alignment horizontal="center"/>
      <protection/>
    </xf>
    <xf numFmtId="187" fontId="11" fillId="0" borderId="47" xfId="0" applyNumberFormat="1" applyFont="1" applyBorder="1" applyAlignment="1">
      <alignment horizontal="center" vertical="center"/>
    </xf>
    <xf numFmtId="187" fontId="11" fillId="0" borderId="56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5" fillId="0" borderId="0" xfId="36" applyFont="1" applyAlignment="1" applyProtection="1">
      <alignment/>
      <protection/>
    </xf>
    <xf numFmtId="0" fontId="0" fillId="0" borderId="68" xfId="36" applyFont="1" applyFill="1" applyBorder="1" applyAlignment="1" applyProtection="1">
      <alignment horizontal="center" vertical="center"/>
      <protection/>
    </xf>
    <xf numFmtId="0" fontId="0" fillId="0" borderId="69" xfId="36" applyFont="1" applyFill="1" applyBorder="1" applyAlignment="1" applyProtection="1">
      <alignment horizontal="center" vertical="center"/>
      <protection/>
    </xf>
    <xf numFmtId="0" fontId="0" fillId="0" borderId="70" xfId="36" applyFont="1" applyFill="1" applyBorder="1" applyAlignment="1" applyProtection="1">
      <alignment horizontal="center" vertical="center"/>
      <protection/>
    </xf>
    <xf numFmtId="0" fontId="0" fillId="0" borderId="71" xfId="36" applyFont="1" applyFill="1" applyBorder="1" applyAlignment="1" applyProtection="1">
      <alignment horizontal="center" vertical="center"/>
      <protection/>
    </xf>
    <xf numFmtId="0" fontId="0" fillId="0" borderId="72" xfId="36" applyFont="1" applyFill="1" applyBorder="1" applyAlignment="1" applyProtection="1">
      <alignment horizontal="center" vertical="center"/>
      <protection/>
    </xf>
    <xf numFmtId="0" fontId="0" fillId="0" borderId="73" xfId="36" applyFont="1" applyFill="1" applyBorder="1" applyAlignment="1" applyProtection="1">
      <alignment horizontal="center" vertical="center"/>
      <protection/>
    </xf>
    <xf numFmtId="0" fontId="4" fillId="38" borderId="68" xfId="36" applyFill="1" applyBorder="1" applyAlignment="1" applyProtection="1">
      <alignment horizontal="center" vertical="center"/>
      <protection/>
    </xf>
    <xf numFmtId="0" fontId="4" fillId="38" borderId="69" xfId="36" applyFill="1" applyBorder="1" applyAlignment="1" applyProtection="1">
      <alignment horizontal="center" vertical="center"/>
      <protection/>
    </xf>
    <xf numFmtId="0" fontId="4" fillId="38" borderId="70" xfId="36" applyFill="1" applyBorder="1" applyAlignment="1" applyProtection="1">
      <alignment horizontal="center" vertical="center"/>
      <protection/>
    </xf>
    <xf numFmtId="0" fontId="4" fillId="38" borderId="71" xfId="36" applyFill="1" applyBorder="1" applyAlignment="1" applyProtection="1">
      <alignment horizontal="center" vertical="center"/>
      <protection/>
    </xf>
    <xf numFmtId="0" fontId="4" fillId="38" borderId="72" xfId="36" applyFill="1" applyBorder="1" applyAlignment="1" applyProtection="1">
      <alignment horizontal="center" vertical="center"/>
      <protection/>
    </xf>
    <xf numFmtId="0" fontId="4" fillId="38" borderId="73" xfId="36" applyFill="1" applyBorder="1" applyAlignment="1" applyProtection="1">
      <alignment horizontal="center" vertical="center"/>
      <protection/>
    </xf>
    <xf numFmtId="0" fontId="4" fillId="36" borderId="79" xfId="36" applyFill="1" applyBorder="1" applyAlignment="1" applyProtection="1">
      <alignment horizontal="center" vertical="center"/>
      <protection/>
    </xf>
    <xf numFmtId="0" fontId="4" fillId="36" borderId="80" xfId="36" applyFill="1" applyBorder="1" applyAlignment="1" applyProtection="1">
      <alignment horizontal="center" vertical="center"/>
      <protection/>
    </xf>
    <xf numFmtId="0" fontId="4" fillId="36" borderId="81" xfId="36" applyFill="1" applyBorder="1" applyAlignment="1" applyProtection="1">
      <alignment horizontal="center" vertical="center"/>
      <protection/>
    </xf>
    <xf numFmtId="0" fontId="11" fillId="0" borderId="0" xfId="0" applyFont="1" applyAlignment="1">
      <alignment wrapText="1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83" xfId="36" applyBorder="1" applyAlignment="1" applyProtection="1">
      <alignment horizontal="center" vertical="center"/>
      <protection/>
    </xf>
    <xf numFmtId="0" fontId="4" fillId="0" borderId="84" xfId="36" applyBorder="1" applyAlignment="1" applyProtection="1">
      <alignment horizontal="center" vertical="center"/>
      <protection/>
    </xf>
    <xf numFmtId="0" fontId="4" fillId="0" borderId="85" xfId="36" applyBorder="1" applyAlignment="1" applyProtection="1">
      <alignment horizontal="center" vertical="center"/>
      <protection/>
    </xf>
    <xf numFmtId="0" fontId="1" fillId="0" borderId="5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wrapText="1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/>
    </xf>
    <xf numFmtId="14" fontId="1" fillId="0" borderId="86" xfId="0" applyNumberFormat="1" applyFont="1" applyBorder="1" applyAlignment="1">
      <alignment/>
    </xf>
    <xf numFmtId="0" fontId="28" fillId="43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3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14" fontId="1" fillId="0" borderId="87" xfId="0" applyNumberFormat="1" applyFont="1" applyBorder="1" applyAlignment="1">
      <alignment/>
    </xf>
    <xf numFmtId="14" fontId="1" fillId="0" borderId="88" xfId="0" applyNumberFormat="1" applyFont="1" applyBorder="1" applyAlignment="1">
      <alignment/>
    </xf>
    <xf numFmtId="0" fontId="22" fillId="46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left" wrapText="1"/>
    </xf>
    <xf numFmtId="0" fontId="1" fillId="0" borderId="82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9" fillId="0" borderId="3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41" borderId="89" xfId="0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172" fontId="1" fillId="0" borderId="47" xfId="0" applyNumberFormat="1" applyFont="1" applyBorder="1" applyAlignment="1">
      <alignment horizontal="center" vertical="center"/>
    </xf>
    <xf numFmtId="172" fontId="1" fillId="0" borderId="57" xfId="0" applyNumberFormat="1" applyFont="1" applyBorder="1" applyAlignment="1">
      <alignment horizontal="center" vertical="center"/>
    </xf>
    <xf numFmtId="172" fontId="1" fillId="0" borderId="54" xfId="0" applyNumberFormat="1" applyFont="1" applyBorder="1" applyAlignment="1">
      <alignment horizontal="center" vertical="center"/>
    </xf>
    <xf numFmtId="14" fontId="1" fillId="0" borderId="91" xfId="0" applyNumberFormat="1" applyFont="1" applyBorder="1" applyAlignment="1">
      <alignment/>
    </xf>
    <xf numFmtId="14" fontId="1" fillId="0" borderId="92" xfId="0" applyNumberFormat="1" applyFont="1" applyBorder="1" applyAlignment="1">
      <alignment/>
    </xf>
    <xf numFmtId="0" fontId="15" fillId="41" borderId="10" xfId="0" applyFont="1" applyFill="1" applyBorder="1" applyAlignment="1">
      <alignment horizontal="left" vertical="center" wrapText="1"/>
    </xf>
    <xf numFmtId="0" fontId="23" fillId="0" borderId="36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23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172" fontId="1" fillId="39" borderId="47" xfId="0" applyNumberFormat="1" applyFont="1" applyFill="1" applyBorder="1" applyAlignment="1">
      <alignment horizontal="center" vertical="center"/>
    </xf>
    <xf numFmtId="172" fontId="0" fillId="39" borderId="57" xfId="0" applyNumberFormat="1" applyFill="1" applyBorder="1" applyAlignment="1">
      <alignment horizontal="center" vertical="center"/>
    </xf>
    <xf numFmtId="172" fontId="0" fillId="39" borderId="54" xfId="0" applyNumberForma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161925</xdr:rowOff>
    </xdr:from>
    <xdr:to>
      <xdr:col>1</xdr:col>
      <xdr:colOff>485775</xdr:colOff>
      <xdr:row>2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161925</xdr:rowOff>
    </xdr:from>
    <xdr:to>
      <xdr:col>0</xdr:col>
      <xdr:colOff>1314450</xdr:colOff>
      <xdr:row>5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7225"/>
          <a:ext cx="1276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1266825</xdr:colOff>
      <xdr:row>4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38100</xdr:rowOff>
    </xdr:from>
    <xdr:to>
      <xdr:col>1</xdr:col>
      <xdr:colOff>514350</xdr:colOff>
      <xdr:row>4</xdr:row>
      <xdr:rowOff>228600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6677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361950</xdr:colOff>
      <xdr:row>5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361950</xdr:colOff>
      <xdr:row>5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57225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161925</xdr:rowOff>
    </xdr:from>
    <xdr:to>
      <xdr:col>0</xdr:col>
      <xdr:colOff>1390650</xdr:colOff>
      <xdr:row>5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57225"/>
          <a:ext cx="1276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161925</xdr:rowOff>
    </xdr:from>
    <xdr:to>
      <xdr:col>0</xdr:col>
      <xdr:colOff>1362075</xdr:colOff>
      <xdr:row>5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57225"/>
          <a:ext cx="1266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43</xdr:row>
      <xdr:rowOff>152400</xdr:rowOff>
    </xdr:from>
    <xdr:to>
      <xdr:col>0</xdr:col>
      <xdr:colOff>1390650</xdr:colOff>
      <xdr:row>45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4494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</xdr:row>
      <xdr:rowOff>85725</xdr:rowOff>
    </xdr:from>
    <xdr:to>
      <xdr:col>0</xdr:col>
      <xdr:colOff>1390650</xdr:colOff>
      <xdr:row>7</xdr:row>
      <xdr:rowOff>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5732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1</xdr:col>
      <xdr:colOff>1276350</xdr:colOff>
      <xdr:row>4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47700"/>
          <a:ext cx="1266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2</xdr:row>
      <xdr:rowOff>161925</xdr:rowOff>
    </xdr:from>
    <xdr:to>
      <xdr:col>1</xdr:col>
      <xdr:colOff>1447800</xdr:colOff>
      <xdr:row>5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57225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161925</xdr:rowOff>
    </xdr:from>
    <xdr:to>
      <xdr:col>1</xdr:col>
      <xdr:colOff>1428750</xdr:colOff>
      <xdr:row>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5722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161925</xdr:rowOff>
    </xdr:from>
    <xdr:to>
      <xdr:col>4</xdr:col>
      <xdr:colOff>0</xdr:colOff>
      <xdr:row>2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61925"/>
          <a:ext cx="742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161925</xdr:rowOff>
    </xdr:from>
    <xdr:to>
      <xdr:col>1</xdr:col>
      <xdr:colOff>1371600</xdr:colOff>
      <xdr:row>5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57225"/>
          <a:ext cx="1276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</xdr:row>
      <xdr:rowOff>161925</xdr:rowOff>
    </xdr:from>
    <xdr:to>
      <xdr:col>1</xdr:col>
      <xdr:colOff>1352550</xdr:colOff>
      <xdr:row>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57225"/>
          <a:ext cx="1200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133350</xdr:rowOff>
    </xdr:from>
    <xdr:to>
      <xdr:col>1</xdr:col>
      <xdr:colOff>428625</xdr:colOff>
      <xdr:row>6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0575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333375</xdr:rowOff>
    </xdr:from>
    <xdr:to>
      <xdr:col>1</xdr:col>
      <xdr:colOff>514350</xdr:colOff>
      <xdr:row>5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28675"/>
          <a:ext cx="962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\2%20invio\Caratterizzazioni%20rifiuti\CSE-RdP-%202021-11730%20-%20CER%2015%2001%2001.pdf" TargetMode="External" /><Relationship Id="rId2" Type="http://schemas.openxmlformats.org/officeDocument/2006/relationships/hyperlink" Target="..\2%20invio\Caratterizzazioni%20rifiuti\CSE-RdP-%202021-11731%20-%20CER%2015%2001%2003.pdf" TargetMode="External" /><Relationship Id="rId3" Type="http://schemas.openxmlformats.org/officeDocument/2006/relationships/hyperlink" Target="..\2%20invio\Caratterizzazioni%20rifiuti\CES-RdP-%202021-1761%20-%20CER%2015%2001%2006.pdf" TargetMode="External" /><Relationship Id="rId4" Type="http://schemas.openxmlformats.org/officeDocument/2006/relationships/hyperlink" Target="..\2%20invio\Caratterizzazioni%20rifiuti\CSE-RdP-%202021-11735%20-%20CER%2017%2004%2005.pdf" TargetMode="External" /><Relationship Id="rId5" Type="http://schemas.openxmlformats.org/officeDocument/2006/relationships/hyperlink" Target="..\2%20invio\Caratterizzazioni%20rifiuti\CSE-RdP-%202021-11736%20-%20CER%2017%2004%2011.pdf" TargetMode="External" /><Relationship Id="rId6" Type="http://schemas.openxmlformats.org/officeDocument/2006/relationships/hyperlink" Target="..\2%20invio\Caratterizzazioni%20rifiuti\CSE-RdP-%202021-11501%20-%20CER%2019%2013%2008.pdf" TargetMode="External" /><Relationship Id="rId7" Type="http://schemas.openxmlformats.org/officeDocument/2006/relationships/hyperlink" Target="..\2%20invio\Caratterizzazioni%20rifiuti\CSE-RdP-%202021-11502%20-%20CER%2020%2003%2004.pdf" TargetMode="External" /><Relationship Id="rId8" Type="http://schemas.openxmlformats.org/officeDocument/2006/relationships/hyperlink" Target="..\2%20invio\Caratterizzazioni%20rifiuti\CSE-RdP-%202021-11733%20-%20CER%2016%2002%2013.pdf" TargetMode="External" /><Relationship Id="rId9" Type="http://schemas.openxmlformats.org/officeDocument/2006/relationships/hyperlink" Target="..\2%20invio\Caratterizzazioni%20rifiuti\CSE-RdP+RTCR-%202022-5462-%20CER%2008%2003%2018.pdf" TargetMode="External" /><Relationship Id="rId10" Type="http://schemas.openxmlformats.org/officeDocument/2006/relationships/hyperlink" Target="..\2%20invio\Caratterizzazioni%20rifiuti\CSE-RdP+RTCR-%202022-5463-%20CER%2015%2001%2001.pdf" TargetMode="External" /><Relationship Id="rId11" Type="http://schemas.openxmlformats.org/officeDocument/2006/relationships/hyperlink" Target="..\2%20invio\Caratterizzazioni%20rifiuti\CSE-RdP+RTCR-%202022-5469-%20CER%2015%2001%2002.pdf" TargetMode="External" /><Relationship Id="rId12" Type="http://schemas.openxmlformats.org/officeDocument/2006/relationships/hyperlink" Target="..\2%20invio\Caratterizzazioni%20rifiuti\CSE-RdP+RTCR-%202022-5464-%20CER%2015%2001%2003.pdf" TargetMode="External" /><Relationship Id="rId13" Type="http://schemas.openxmlformats.org/officeDocument/2006/relationships/hyperlink" Target="..\2%20invio\Caratterizzazioni%20rifiuti\CSE-RdP+RTCR-%202022-5467-%20CER%2016%2006%2004.pdf" TargetMode="External" /><Relationship Id="rId14" Type="http://schemas.openxmlformats.org/officeDocument/2006/relationships/hyperlink" Target="..\2%20invio\Caratterizzazioni%20rifiuti\CSE-RdP+RTCR-%202022-5468-%20CER%2017%2004%2005.pdf" TargetMode="External" /><Relationship Id="rId15" Type="http://schemas.openxmlformats.org/officeDocument/2006/relationships/hyperlink" Target="..\2%20invio\Caratterizzazioni%20rifiuti\CSE-RdP+RTCR-%202022-5465-%20CER%2017%2004%2011.pdf" TargetMode="External" /><Relationship Id="rId16" Type="http://schemas.openxmlformats.org/officeDocument/2006/relationships/hyperlink" Target="..\2%20invio\Caratterizzazioni%20rifiuti\CSE-RdP+RTCR-%202022-5471-%20CER%2019%2009%2005.pdf" TargetMode="External" /><Relationship Id="rId17" Type="http://schemas.openxmlformats.org/officeDocument/2006/relationships/hyperlink" Target="..\2%20invio\Caratterizzazioni%20rifiuti\CSE-RdP+RTCR-%202022-5472-%20CER%2019%2013%2008.pdf" TargetMode="External" /><Relationship Id="rId18" Type="http://schemas.openxmlformats.org/officeDocument/2006/relationships/hyperlink" Target="..\2%20invio\Caratterizzazioni%20rifiuti\CSE-RdP+RTCR-%202022-5470-%20CER%2020%2003%2004.pdf" TargetMode="External" /><Relationship Id="rId19" Type="http://schemas.openxmlformats.org/officeDocument/2006/relationships/hyperlink" Target="..\2%20invio\Caratterizzazioni%20rifiuti\CSE-RdP+RTCR-%202022-5466-%20CER%2016%2002%2013.pdf" TargetMode="External" /><Relationship Id="rId20" Type="http://schemas.openxmlformats.org/officeDocument/2006/relationships/hyperlink" Target="..\2%20invio\Caratterizzazioni%20rifiuti\CSE-RdP+RTCR-%202022-1437%20-%20CER%2015%2002%2002.pdf" TargetMode="External" /><Relationship Id="rId21" Type="http://schemas.openxmlformats.org/officeDocument/2006/relationships/hyperlink" Target="..\2%20invio\Caratterizzazioni%20rifiuti\CSE-RdP+RTCR-%202022-3741%20-%20CER%2013%2003%2007.pdf" TargetMode="External" /><Relationship Id="rId22" Type="http://schemas.openxmlformats.org/officeDocument/2006/relationships/hyperlink" Target="..\2%20invio\Caratterizzazioni%20rifiuti\CSE-RdP+RTCR-%202022-4206%20-%20CER%2016%2010%2002.pdf" TargetMode="External" /><Relationship Id="rId23" Type="http://schemas.openxmlformats.org/officeDocument/2006/relationships/hyperlink" Target="..\2%20invio\Caratterizzazioni%20rifiuti\CES-RdP-%202021-11737-8-9%20-%20CER%2017%2006%2004.pdf" TargetMode="External" /><Relationship Id="rId24" Type="http://schemas.openxmlformats.org/officeDocument/2006/relationships/hyperlink" Target="..\2%20invio\Caratterizzazioni%20rifiuti\CSE-RdP+RTCR-%202022-1573-%20CER%2015%2001%2010.pdf" TargetMode="External" /><Relationship Id="rId25" Type="http://schemas.openxmlformats.org/officeDocument/2006/relationships/hyperlink" Target="..\2%20invio\Caratterizzazioni%20rifiuti\CSE-RdP+RTCR-%202022-1575-%20CER%2015%2001%2010.pdf" TargetMode="External" /><Relationship Id="rId26" Type="http://schemas.openxmlformats.org/officeDocument/2006/relationships/hyperlink" Target="..\2%20invio\Caratterizzazioni%20rifiuti\CSE-RdP+RTCR-%202022-%201440-%20CER%2020%2001%2021.pdf" TargetMode="External" /><Relationship Id="rId27" Type="http://schemas.openxmlformats.org/officeDocument/2006/relationships/hyperlink" Target="..\2%20invio\Caratterizzazioni%20rifiuti\CSE-RdP+RTCR-%202022-%201438-%20CER%2016%2005%2009.pdf" TargetMode="External" /><Relationship Id="rId28" Type="http://schemas.openxmlformats.org/officeDocument/2006/relationships/hyperlink" Target="..\2%20invio\Caratterizzazioni%20rifiuti\CSE-RdP+RTCR-%202022-%201439-%20CER%2015%2001%2006.pdf" TargetMode="External" /><Relationship Id="rId29" Type="http://schemas.openxmlformats.org/officeDocument/2006/relationships/hyperlink" Target="..\2%20invio\Caratterizzazioni%20rifiuti\CSE-RdP+RTCR-%202022-1574%20CER%2015%2002%2002.pdf" TargetMode="External" /><Relationship Id="rId30" Type="http://schemas.openxmlformats.org/officeDocument/2006/relationships/hyperlink" Target="..\2%20invio\Caratterizzazioni%20rifiuti\CSE-RdP+RTCR-%202022-3501-%20CER%2015%2002%2003.pdf" TargetMode="External" /><Relationship Id="rId31" Type="http://schemas.openxmlformats.org/officeDocument/2006/relationships/hyperlink" Target="..\2%20invio\Caratterizzazioni%20rifiuti\CSE-RdP+RTCR-%202022-%203502-%20CER%2019%2009%2004.pdf" TargetMode="External" /><Relationship Id="rId32" Type="http://schemas.openxmlformats.org/officeDocument/2006/relationships/hyperlink" Target="..\2%20invio\Caratterizzazioni%20rifiuti\CSE-RdP+RTCR-%202022-%203503-%20CER%2013%2002%2006.pdf" TargetMode="External" /><Relationship Id="rId33" Type="http://schemas.openxmlformats.org/officeDocument/2006/relationships/drawing" Target="../drawings/drawing10.xml" /><Relationship Id="rId3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VARIE\P1821_%20Edison%20BUSSI%20rumore%20esterno%202022.pdf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PIEZOMETRI\PZ1%20RDP%202022-L2662.pdf" TargetMode="External" /><Relationship Id="rId2" Type="http://schemas.openxmlformats.org/officeDocument/2006/relationships/hyperlink" Target="PIEZOMETRI\PZ5%20RDP%202022-L2663.pdf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SME\D202206524-IAR_Firmato.PDF" TargetMode="External" /><Relationship Id="rId2" Type="http://schemas.openxmlformats.org/officeDocument/2006/relationships/hyperlink" Target="SME\D202206523-QAL2_Firmato.PDF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VARIE\emissioni%20fuggitive.pdf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25">
      <selection activeCell="B49" sqref="B49"/>
    </sheetView>
  </sheetViews>
  <sheetFormatPr defaultColWidth="9.140625" defaultRowHeight="12.75"/>
  <sheetData>
    <row r="2" spans="2:9" ht="26.25" customHeight="1">
      <c r="B2" s="337" t="s">
        <v>15</v>
      </c>
      <c r="C2" s="337"/>
      <c r="D2" s="337"/>
      <c r="E2" s="337"/>
      <c r="F2" s="337"/>
      <c r="G2" s="337"/>
      <c r="H2" s="338" t="s">
        <v>174</v>
      </c>
      <c r="I2" s="339"/>
    </row>
    <row r="3" ht="12.75">
      <c r="A3" s="6"/>
    </row>
    <row r="4" spans="1:4" ht="12.75">
      <c r="A4" s="7"/>
      <c r="D4" s="63"/>
    </row>
    <row r="5" ht="12.75">
      <c r="A5" s="7"/>
    </row>
    <row r="6" spans="1:6" ht="15">
      <c r="A6" s="8" t="s">
        <v>18</v>
      </c>
      <c r="B6" s="1" t="s">
        <v>0</v>
      </c>
      <c r="F6" s="3"/>
    </row>
    <row r="7" ht="12.75">
      <c r="A7" s="7"/>
    </row>
    <row r="8" spans="1:2" ht="15">
      <c r="A8" s="8" t="s">
        <v>19</v>
      </c>
      <c r="B8" s="1" t="s">
        <v>1</v>
      </c>
    </row>
    <row r="9" ht="12.75">
      <c r="A9" s="7"/>
    </row>
    <row r="10" spans="1:2" ht="15">
      <c r="A10" s="8" t="s">
        <v>20</v>
      </c>
      <c r="B10" s="1" t="s">
        <v>2</v>
      </c>
    </row>
    <row r="11" ht="12.75">
      <c r="A11" s="7"/>
    </row>
    <row r="12" spans="1:2" ht="15">
      <c r="A12" s="8" t="s">
        <v>21</v>
      </c>
      <c r="B12" s="1" t="s">
        <v>3</v>
      </c>
    </row>
    <row r="13" ht="12.75">
      <c r="A13" s="7"/>
    </row>
    <row r="14" spans="1:2" ht="15">
      <c r="A14" s="8" t="s">
        <v>22</v>
      </c>
      <c r="B14" s="1" t="s">
        <v>4</v>
      </c>
    </row>
    <row r="15" ht="12.75">
      <c r="A15" s="7"/>
    </row>
    <row r="16" spans="1:2" ht="15">
      <c r="A16" s="8" t="s">
        <v>23</v>
      </c>
      <c r="B16" s="1" t="s">
        <v>5</v>
      </c>
    </row>
    <row r="17" ht="12.75">
      <c r="A17" s="7"/>
    </row>
    <row r="18" spans="1:2" ht="15">
      <c r="A18" s="8" t="s">
        <v>24</v>
      </c>
      <c r="B18" s="1" t="s">
        <v>6</v>
      </c>
    </row>
    <row r="19" ht="12.75">
      <c r="A19" s="7"/>
    </row>
    <row r="20" spans="1:2" ht="15">
      <c r="A20" s="8" t="s">
        <v>25</v>
      </c>
      <c r="B20" s="1" t="s">
        <v>33</v>
      </c>
    </row>
    <row r="21" ht="12.75">
      <c r="A21" s="7"/>
    </row>
    <row r="22" spans="1:6" ht="15">
      <c r="A22" s="8" t="s">
        <v>26</v>
      </c>
      <c r="B22" s="1" t="s">
        <v>35</v>
      </c>
      <c r="F22" s="11" t="s">
        <v>63</v>
      </c>
    </row>
    <row r="23" ht="12.75">
      <c r="A23" s="7"/>
    </row>
    <row r="24" spans="1:6" ht="15">
      <c r="A24" s="8" t="s">
        <v>27</v>
      </c>
      <c r="B24" s="1" t="s">
        <v>7</v>
      </c>
      <c r="F24" s="11" t="s">
        <v>63</v>
      </c>
    </row>
    <row r="25" ht="12.75">
      <c r="A25" s="7"/>
    </row>
    <row r="26" spans="1:2" ht="15">
      <c r="A26" s="8" t="s">
        <v>28</v>
      </c>
      <c r="B26" s="1" t="s">
        <v>8</v>
      </c>
    </row>
    <row r="27" ht="12.75">
      <c r="A27" s="7"/>
    </row>
    <row r="28" spans="1:2" ht="15">
      <c r="A28" s="8" t="s">
        <v>29</v>
      </c>
      <c r="B28" s="1" t="s">
        <v>9</v>
      </c>
    </row>
    <row r="29" ht="12.75">
      <c r="A29" s="7"/>
    </row>
    <row r="30" spans="1:8" ht="15.75" customHeight="1">
      <c r="A30" s="8" t="s">
        <v>30</v>
      </c>
      <c r="B30" s="334" t="s">
        <v>10</v>
      </c>
      <c r="C30" s="335"/>
      <c r="D30" s="335"/>
      <c r="E30" s="335"/>
      <c r="F30" s="335"/>
      <c r="G30" s="335"/>
      <c r="H30" s="335"/>
    </row>
    <row r="31" spans="1:8" ht="12.75">
      <c r="A31" s="7"/>
      <c r="B31" s="335"/>
      <c r="C31" s="335"/>
      <c r="D31" s="335"/>
      <c r="E31" s="335"/>
      <c r="F31" s="335"/>
      <c r="G31" s="335"/>
      <c r="H31" s="335"/>
    </row>
    <row r="32" ht="13.5" customHeight="1">
      <c r="A32" s="7"/>
    </row>
    <row r="33" spans="1:8" ht="15" customHeight="1">
      <c r="A33" s="8" t="s">
        <v>31</v>
      </c>
      <c r="B33" s="334" t="s">
        <v>11</v>
      </c>
      <c r="C33" s="336"/>
      <c r="D33" s="336"/>
      <c r="E33" s="336"/>
      <c r="F33" s="336"/>
      <c r="G33" s="336"/>
      <c r="H33" s="336"/>
    </row>
    <row r="34" spans="1:8" ht="12.75">
      <c r="A34" s="7"/>
      <c r="B34" s="336"/>
      <c r="C34" s="336"/>
      <c r="D34" s="336"/>
      <c r="E34" s="336"/>
      <c r="F34" s="336"/>
      <c r="G34" s="336"/>
      <c r="H34" s="336"/>
    </row>
    <row r="35" ht="12.75">
      <c r="A35" s="7"/>
    </row>
    <row r="36" spans="1:8" ht="15.75" customHeight="1">
      <c r="A36" s="8" t="s">
        <v>32</v>
      </c>
      <c r="B36" s="334" t="s">
        <v>12</v>
      </c>
      <c r="C36" s="336"/>
      <c r="D36" s="336"/>
      <c r="E36" s="336"/>
      <c r="F36" s="336"/>
      <c r="G36" s="336"/>
      <c r="H36" s="336"/>
    </row>
    <row r="37" spans="1:8" ht="15" customHeight="1">
      <c r="A37" s="7"/>
      <c r="B37" s="334"/>
      <c r="C37" s="336"/>
      <c r="D37" s="336"/>
      <c r="E37" s="336"/>
      <c r="F37" s="336"/>
      <c r="G37" s="336"/>
      <c r="H37" s="336"/>
    </row>
    <row r="38" spans="1:8" ht="12.75">
      <c r="A38" s="7"/>
      <c r="B38" s="336"/>
      <c r="C38" s="336"/>
      <c r="D38" s="336"/>
      <c r="E38" s="336"/>
      <c r="F38" s="336"/>
      <c r="G38" s="336"/>
      <c r="H38" s="336"/>
    </row>
    <row r="39" spans="1:8" ht="12.75">
      <c r="A39" s="7"/>
      <c r="B39" s="336"/>
      <c r="C39" s="336"/>
      <c r="D39" s="336"/>
      <c r="E39" s="336"/>
      <c r="F39" s="336"/>
      <c r="G39" s="336"/>
      <c r="H39" s="336"/>
    </row>
    <row r="40" ht="12.75">
      <c r="A40" s="7"/>
    </row>
    <row r="41" spans="1:2" ht="15">
      <c r="A41" s="8" t="s">
        <v>34</v>
      </c>
      <c r="B41" s="1" t="s">
        <v>13</v>
      </c>
    </row>
    <row r="42" ht="12.75">
      <c r="A42" s="7"/>
    </row>
    <row r="43" spans="1:2" ht="15">
      <c r="A43" s="5" t="s">
        <v>36</v>
      </c>
      <c r="B43" s="1" t="s">
        <v>14</v>
      </c>
    </row>
    <row r="44" ht="12.75">
      <c r="A44" s="6"/>
    </row>
    <row r="45" spans="1:2" ht="15">
      <c r="A45" s="5" t="s">
        <v>170</v>
      </c>
      <c r="B45" s="1" t="s">
        <v>122</v>
      </c>
    </row>
  </sheetData>
  <sheetProtection/>
  <mergeCells count="5">
    <mergeCell ref="B30:H31"/>
    <mergeCell ref="B33:H34"/>
    <mergeCell ref="B36:H39"/>
    <mergeCell ref="B2:G2"/>
    <mergeCell ref="H2:I2"/>
  </mergeCells>
  <hyperlinks>
    <hyperlink ref="A6" location="'1. MATERIE PRIME'!A1" display="&gt; 1 &lt;"/>
    <hyperlink ref="A8" location="'2. COMBUSTIBILI'!A2" display="&gt; 2 &lt;"/>
    <hyperlink ref="A10" location="'3. CONSUMI IDRICI'!A1" display="&gt; 3 &lt;"/>
    <hyperlink ref="A12" location="'4. CONSUMI ENERGETICI'!A2" display="&gt; 4 &lt;"/>
    <hyperlink ref="A14" location="'5. PRODUZIONE'!A2" display="&gt; 5 &lt;"/>
    <hyperlink ref="A16" location="'6. EMISSIONI'!A1" display="&gt; 6 &lt;"/>
    <hyperlink ref="A18" location="'7. ABBATTIMENTO EMIS'!A2" display="&gt; 7 &lt;"/>
    <hyperlink ref="A22" location="'9. EMISSIONI DIRETTE INDIR'!A1" display="&gt; 9 &lt;"/>
    <hyperlink ref="A24" location="'10. COV'!A1" display="&gt; 10 &lt;"/>
    <hyperlink ref="A26" location="'11.RIFIUTI-CARATTERIZZ'!A2" display="&gt; 11 &lt;"/>
    <hyperlink ref="A28" location="'12. RIFIUTI- QUANTITA'!A2" display="&gt; 12 &lt;"/>
    <hyperlink ref="A30" location="'13. SCARICHI IDRICI'!A1" display="&gt; 13 &lt;"/>
    <hyperlink ref="A33" location="'14. RUMORE'!A2" display="&gt; 14 &lt;"/>
    <hyperlink ref="A36" location="'15. ACQUE SOTTERRANEE'!A1" display="&gt; 15 &lt;"/>
    <hyperlink ref="A41" location="'16. CONSUMI SPECIFICI'!A1" display="&gt; 16 &lt;"/>
    <hyperlink ref="A43" location="'17. FATTORI DI EMISSIONE'!A1" display="&gt; 17 &lt;"/>
    <hyperlink ref="A20" location="'8.EMISSIONI DIFFUSE'!A1" display="&gt; 8 &lt;"/>
    <hyperlink ref="A45" location="'18. RELAZIONE'!A1" display="&gt; 18 &l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G36"/>
  <sheetViews>
    <sheetView zoomScale="95" zoomScaleNormal="95" zoomScalePageLayoutView="0" workbookViewId="0" topLeftCell="B25">
      <selection activeCell="E32" sqref="E32"/>
    </sheetView>
  </sheetViews>
  <sheetFormatPr defaultColWidth="9.140625" defaultRowHeight="12.75"/>
  <cols>
    <col min="1" max="1" width="107.28125" style="0" customWidth="1"/>
    <col min="2" max="2" width="12.140625" style="0" customWidth="1"/>
    <col min="3" max="3" width="42.140625" style="0" bestFit="1" customWidth="1"/>
    <col min="4" max="4" width="13.8515625" style="0" customWidth="1"/>
    <col min="5" max="7" width="22.421875" style="0" customWidth="1"/>
  </cols>
  <sheetData>
    <row r="1" spans="1:7" ht="12.75">
      <c r="A1" s="258" t="s">
        <v>28</v>
      </c>
      <c r="B1" s="259"/>
      <c r="C1" s="259"/>
      <c r="D1" s="259"/>
      <c r="E1" s="259"/>
      <c r="F1" s="259"/>
      <c r="G1" s="259"/>
    </row>
    <row r="2" spans="1:7" ht="26.25" customHeight="1">
      <c r="A2" s="4" t="s">
        <v>17</v>
      </c>
      <c r="B2" s="42"/>
      <c r="C2" s="260" t="s">
        <v>15</v>
      </c>
      <c r="D2" s="199"/>
      <c r="E2" s="259"/>
      <c r="F2" s="259"/>
      <c r="G2" s="259"/>
    </row>
    <row r="3" spans="2:3" ht="12.75">
      <c r="B3" s="226"/>
      <c r="C3" s="213"/>
    </row>
    <row r="4" spans="1:7" ht="12.75" customHeight="1">
      <c r="A4" s="340" t="s">
        <v>255</v>
      </c>
      <c r="B4" s="340"/>
      <c r="C4" s="340"/>
      <c r="D4" s="340"/>
      <c r="E4" s="340"/>
      <c r="F4" s="340"/>
      <c r="G4" s="340"/>
    </row>
    <row r="5" spans="1:7" ht="12.75" customHeight="1">
      <c r="A5" s="340"/>
      <c r="B5" s="340"/>
      <c r="C5" s="340"/>
      <c r="D5" s="340"/>
      <c r="E5" s="340"/>
      <c r="F5" s="340"/>
      <c r="G5" s="340"/>
    </row>
    <row r="7" spans="1:7" ht="31.5" customHeight="1">
      <c r="A7" s="86" t="s">
        <v>65</v>
      </c>
      <c r="B7" s="12"/>
      <c r="C7" s="13"/>
      <c r="D7" s="13" t="s">
        <v>68</v>
      </c>
      <c r="E7" s="366" t="s">
        <v>69</v>
      </c>
      <c r="F7" s="366"/>
      <c r="G7" s="366"/>
    </row>
    <row r="8" spans="1:7" ht="31.5" customHeight="1">
      <c r="A8" s="250" t="str">
        <f>'12. RIFIUTI- QUANTITA'!A8</f>
        <v>toner per stampa esauriti, diversi da quelli di cui alla voce 08 03 17</v>
      </c>
      <c r="B8" s="251" t="str">
        <f>'12. RIFIUTI- QUANTITA'!B8</f>
        <v>080318</v>
      </c>
      <c r="C8" s="252" t="s">
        <v>67</v>
      </c>
      <c r="D8" s="90" t="s">
        <v>322</v>
      </c>
      <c r="E8" s="270" t="s">
        <v>378</v>
      </c>
      <c r="F8" s="328"/>
      <c r="G8" s="263"/>
    </row>
    <row r="9" spans="1:7" ht="31.5" customHeight="1">
      <c r="A9" s="253" t="str">
        <f>'12. RIFIUTI- QUANTITA'!A9</f>
        <v>imballaggi di carta e cartone</v>
      </c>
      <c r="B9" s="243">
        <f>'12. RIFIUTI- QUANTITA'!B9</f>
        <v>150101</v>
      </c>
      <c r="C9" s="254" t="s">
        <v>67</v>
      </c>
      <c r="D9" s="93" t="s">
        <v>322</v>
      </c>
      <c r="E9" s="266" t="s">
        <v>374</v>
      </c>
      <c r="F9" s="266" t="s">
        <v>379</v>
      </c>
      <c r="G9" s="264"/>
    </row>
    <row r="10" spans="1:7" ht="31.5" customHeight="1">
      <c r="A10" s="99" t="str">
        <f>'12. RIFIUTI- QUANTITA'!A10</f>
        <v>imballaggi di plastica</v>
      </c>
      <c r="B10" s="92">
        <f>'12. RIFIUTI- QUANTITA'!B10</f>
        <v>150102</v>
      </c>
      <c r="C10" s="254" t="s">
        <v>67</v>
      </c>
      <c r="D10" s="93" t="s">
        <v>322</v>
      </c>
      <c r="E10" s="266" t="s">
        <v>380</v>
      </c>
      <c r="F10" s="261"/>
      <c r="G10" s="264"/>
    </row>
    <row r="11" spans="1:7" ht="31.5" customHeight="1">
      <c r="A11" s="99" t="str">
        <f>'12. RIFIUTI- QUANTITA'!A11</f>
        <v>imballaggi in legno</v>
      </c>
      <c r="B11" s="92">
        <f>'12. RIFIUTI- QUANTITA'!B11</f>
        <v>150103</v>
      </c>
      <c r="C11" s="254" t="s">
        <v>67</v>
      </c>
      <c r="D11" s="93" t="s">
        <v>322</v>
      </c>
      <c r="E11" s="266" t="s">
        <v>373</v>
      </c>
      <c r="F11" s="266" t="s">
        <v>381</v>
      </c>
      <c r="G11" s="264"/>
    </row>
    <row r="12" spans="1:7" ht="31.5" customHeight="1">
      <c r="A12" s="99" t="str">
        <f>'12. RIFIUTI- QUANTITA'!A12</f>
        <v>imballaggi in materiali misti</v>
      </c>
      <c r="B12" s="92">
        <f>'12. RIFIUTI- QUANTITA'!B12</f>
        <v>150106</v>
      </c>
      <c r="C12" s="254" t="s">
        <v>67</v>
      </c>
      <c r="D12" s="93" t="s">
        <v>322</v>
      </c>
      <c r="E12" s="266" t="s">
        <v>375</v>
      </c>
      <c r="F12" s="266" t="s">
        <v>382</v>
      </c>
      <c r="G12" s="264"/>
    </row>
    <row r="13" spans="1:7" ht="31.5" customHeight="1">
      <c r="A13" s="99" t="str">
        <f>'12. RIFIUTI- QUANTITA'!A13</f>
        <v>assorbenti, materiali filtranti, stracci e indumenti protettivi, diversi da quelli di cui alla voce 15 02 02</v>
      </c>
      <c r="B13" s="92">
        <f>'12. RIFIUTI- QUANTITA'!B13</f>
        <v>150203</v>
      </c>
      <c r="C13" s="254" t="s">
        <v>67</v>
      </c>
      <c r="D13" s="93" t="s">
        <v>322</v>
      </c>
      <c r="E13" s="284" t="s">
        <v>383</v>
      </c>
      <c r="F13" s="261"/>
      <c r="G13" s="264"/>
    </row>
    <row r="14" spans="1:7" ht="31.5" customHeight="1">
      <c r="A14" s="99" t="str">
        <f>'12. RIFIUTI- QUANTITA'!A14</f>
        <v>Sostanze chimiche di scarto diverse da quelle di cui alle voci 16 05 06, 16 05 07 e 16 05 08</v>
      </c>
      <c r="B14" s="92">
        <f>'12. RIFIUTI- QUANTITA'!B14</f>
        <v>160509</v>
      </c>
      <c r="C14" s="254" t="s">
        <v>67</v>
      </c>
      <c r="D14" s="93" t="s">
        <v>322</v>
      </c>
      <c r="E14" s="266" t="s">
        <v>384</v>
      </c>
      <c r="F14" s="261"/>
      <c r="G14" s="264"/>
    </row>
    <row r="15" spans="1:7" ht="31.5" customHeight="1">
      <c r="A15" s="99" t="str">
        <f>'12. RIFIUTI- QUANTITA'!A15</f>
        <v>batterie alcaline (tranne 16 06 03)</v>
      </c>
      <c r="B15" s="92">
        <f>'12. RIFIUTI- QUANTITA'!B15</f>
        <v>160604</v>
      </c>
      <c r="C15" s="254" t="s">
        <v>67</v>
      </c>
      <c r="D15" s="93" t="s">
        <v>322</v>
      </c>
      <c r="E15" s="266" t="s">
        <v>385</v>
      </c>
      <c r="F15" s="261"/>
      <c r="G15" s="264"/>
    </row>
    <row r="16" spans="1:7" ht="31.5" customHeight="1">
      <c r="A16" s="99" t="str">
        <f>'12. RIFIUTI- QUANTITA'!A16</f>
        <v>rifiuti liquidi acquosi, diversi da quelli di cui alla voce 16 10 01</v>
      </c>
      <c r="B16" s="92">
        <f>'12. RIFIUTI- QUANTITA'!B16</f>
        <v>161002</v>
      </c>
      <c r="C16" s="254" t="s">
        <v>67</v>
      </c>
      <c r="D16" s="93" t="s">
        <v>322</v>
      </c>
      <c r="E16" s="284" t="s">
        <v>386</v>
      </c>
      <c r="F16" s="261"/>
      <c r="G16" s="264"/>
    </row>
    <row r="17" spans="1:7" ht="31.5" customHeight="1">
      <c r="A17" s="99" t="str">
        <f>'12. RIFIUTI- QUANTITA'!A17</f>
        <v>ferro e acciaio</v>
      </c>
      <c r="B17" s="92">
        <f>'12. RIFIUTI- QUANTITA'!B17</f>
        <v>170405</v>
      </c>
      <c r="C17" s="254" t="s">
        <v>67</v>
      </c>
      <c r="D17" s="93" t="s">
        <v>322</v>
      </c>
      <c r="E17" s="266" t="s">
        <v>370</v>
      </c>
      <c r="F17" s="266" t="s">
        <v>387</v>
      </c>
      <c r="G17" s="264"/>
    </row>
    <row r="18" spans="1:7" ht="31.5" customHeight="1">
      <c r="A18" s="91" t="str">
        <f>'12. RIFIUTI- QUANTITA'!A18</f>
        <v>cavi, diversi da quelli di cui alla voce 17 04 10</v>
      </c>
      <c r="B18" s="92">
        <f>'12. RIFIUTI- QUANTITA'!B18</f>
        <v>170411</v>
      </c>
      <c r="C18" s="254" t="s">
        <v>67</v>
      </c>
      <c r="D18" s="93" t="s">
        <v>322</v>
      </c>
      <c r="E18" s="272" t="s">
        <v>377</v>
      </c>
      <c r="F18" s="272" t="s">
        <v>388</v>
      </c>
      <c r="G18" s="265"/>
    </row>
    <row r="19" spans="1:7" ht="31.5" customHeight="1">
      <c r="A19" s="91" t="str">
        <f>'12. RIFIUTI- QUANTITA'!A19</f>
        <v>RESINE A SCAMBIO IONICO ESAUSTE</v>
      </c>
      <c r="B19" s="92">
        <f>'12. RIFIUTI- QUANTITA'!B19</f>
        <v>190904</v>
      </c>
      <c r="C19" s="254" t="s">
        <v>67</v>
      </c>
      <c r="D19" s="93" t="s">
        <v>322</v>
      </c>
      <c r="E19" s="266" t="s">
        <v>389</v>
      </c>
      <c r="F19" s="261"/>
      <c r="G19" s="264"/>
    </row>
    <row r="20" spans="1:7" ht="31.5" customHeight="1">
      <c r="A20" s="91" t="str">
        <f>'12. RIFIUTI- QUANTITA'!A20</f>
        <v>resine a scambio ionico saturate o esaurite</v>
      </c>
      <c r="B20" s="92">
        <f>'12. RIFIUTI- QUANTITA'!B20</f>
        <v>190905</v>
      </c>
      <c r="C20" s="254" t="s">
        <v>67</v>
      </c>
      <c r="D20" s="93" t="s">
        <v>322</v>
      </c>
      <c r="E20" s="284" t="s">
        <v>390</v>
      </c>
      <c r="F20" s="261"/>
      <c r="G20" s="264"/>
    </row>
    <row r="21" spans="1:7" ht="31.5" customHeight="1">
      <c r="A21" s="91" t="str">
        <f>'12. RIFIUTI- QUANTITA'!A21</f>
        <v>rifiuti liquidi acquosi e rifiuti concentrati acquosi prodotti dalle operazioni di risanamento delle acque di falda, diversi da quelli di cui alla voce 19 13 07</v>
      </c>
      <c r="B21" s="92">
        <f>'12. RIFIUTI- QUANTITA'!B21</f>
        <v>191308</v>
      </c>
      <c r="C21" s="254" t="s">
        <v>67</v>
      </c>
      <c r="D21" s="93" t="s">
        <v>322</v>
      </c>
      <c r="E21" s="266" t="s">
        <v>372</v>
      </c>
      <c r="F21" s="266" t="s">
        <v>391</v>
      </c>
      <c r="G21" s="264"/>
    </row>
    <row r="22" spans="1:7" ht="31.5" customHeight="1">
      <c r="A22" s="91" t="str">
        <f>'12. RIFIUTI- QUANTITA'!A22</f>
        <v>fanghi delle fosse settiche</v>
      </c>
      <c r="B22" s="92">
        <f>'12. RIFIUTI- QUANTITA'!B22</f>
        <v>200304</v>
      </c>
      <c r="C22" s="254" t="s">
        <v>67</v>
      </c>
      <c r="D22" s="93" t="s">
        <v>322</v>
      </c>
      <c r="E22" s="266" t="s">
        <v>371</v>
      </c>
      <c r="F22" s="266" t="s">
        <v>392</v>
      </c>
      <c r="G22" s="264"/>
    </row>
    <row r="23" spans="1:7" ht="31.5" customHeight="1">
      <c r="A23" s="91"/>
      <c r="B23" s="92"/>
      <c r="C23" s="254"/>
      <c r="D23" s="93"/>
      <c r="E23" s="261"/>
      <c r="F23" s="261"/>
      <c r="G23" s="264"/>
    </row>
    <row r="24" spans="1:7" ht="31.5" customHeight="1">
      <c r="A24" s="95"/>
      <c r="B24" s="96"/>
      <c r="C24" s="256"/>
      <c r="D24" s="97"/>
      <c r="E24" s="267"/>
      <c r="F24" s="267"/>
      <c r="G24" s="268"/>
    </row>
    <row r="25" spans="1:7" ht="31.5" customHeight="1">
      <c r="A25" s="87" t="s">
        <v>66</v>
      </c>
      <c r="B25" s="13"/>
      <c r="C25" s="13"/>
      <c r="D25" s="13" t="s">
        <v>68</v>
      </c>
      <c r="E25" s="366" t="s">
        <v>69</v>
      </c>
      <c r="F25" s="366"/>
      <c r="G25" s="366"/>
    </row>
    <row r="26" spans="1:7" ht="31.5" customHeight="1">
      <c r="A26" s="88" t="str">
        <f>'12. RIFIUTI- QUANTITA'!A29</f>
        <v>Oli sintetici per motori, ingranaggi e lubrificazione </v>
      </c>
      <c r="B26" s="196">
        <f>'12. RIFIUTI- QUANTITA'!B29</f>
        <v>130206</v>
      </c>
      <c r="C26" s="203" t="s">
        <v>70</v>
      </c>
      <c r="D26" s="90" t="s">
        <v>322</v>
      </c>
      <c r="E26" s="271" t="s">
        <v>393</v>
      </c>
      <c r="F26" s="262"/>
      <c r="G26" s="257"/>
    </row>
    <row r="27" spans="1:7" ht="31.5" customHeight="1">
      <c r="A27" s="195" t="str">
        <f>'12. RIFIUTI- QUANTITA'!A30</f>
        <v>Oli isolanti e termovettori minerali non clorurati</v>
      </c>
      <c r="B27" s="190">
        <f>'12. RIFIUTI- QUANTITA'!B30</f>
        <v>130307</v>
      </c>
      <c r="C27" s="204" t="s">
        <v>70</v>
      </c>
      <c r="D27" s="205" t="s">
        <v>322</v>
      </c>
      <c r="E27" s="269" t="s">
        <v>394</v>
      </c>
      <c r="F27" s="227"/>
      <c r="G27" s="255"/>
    </row>
    <row r="28" spans="1:7" ht="31.5" customHeight="1">
      <c r="A28" s="195" t="str">
        <f>'12. RIFIUTI- QUANTITA'!A31</f>
        <v>Imballaggi contenenti residui di sostanze pericolose o contaminati da tali sostanze</v>
      </c>
      <c r="B28" s="190">
        <f>'12. RIFIUTI- QUANTITA'!B31</f>
        <v>150110</v>
      </c>
      <c r="C28" s="204" t="s">
        <v>70</v>
      </c>
      <c r="D28" s="205" t="s">
        <v>322</v>
      </c>
      <c r="E28" s="269" t="s">
        <v>400</v>
      </c>
      <c r="F28" s="269" t="s">
        <v>395</v>
      </c>
      <c r="G28" s="255"/>
    </row>
    <row r="29" spans="1:7" ht="31.5" customHeight="1">
      <c r="A29" s="195" t="str">
        <f>'12. RIFIUTI- QUANTITA'!A32</f>
        <v>Assorbenti, materiali filtranti, stracci e indumenti protettivi, contaminati da sostanze pericolose</v>
      </c>
      <c r="B29" s="190">
        <f>'12. RIFIUTI- QUANTITA'!B32</f>
        <v>150202</v>
      </c>
      <c r="C29" s="204" t="s">
        <v>70</v>
      </c>
      <c r="D29" s="205" t="s">
        <v>322</v>
      </c>
      <c r="E29" s="269" t="s">
        <v>396</v>
      </c>
      <c r="F29" s="206" t="s">
        <v>401</v>
      </c>
      <c r="G29" s="255"/>
    </row>
    <row r="30" spans="1:7" ht="31.5" customHeight="1">
      <c r="A30" s="195" t="str">
        <f>'12. RIFIUTI- QUANTITA'!A33</f>
        <v>Apparecchiature fuori uso, contenenti componenti pericolosi diversi da quelli di cui dalle voci da 160209 a 160212</v>
      </c>
      <c r="B30" s="190">
        <f>'12. RIFIUTI- QUANTITA'!B33</f>
        <v>160213</v>
      </c>
      <c r="C30" s="204" t="s">
        <v>70</v>
      </c>
      <c r="D30" s="205" t="s">
        <v>322</v>
      </c>
      <c r="E30" s="269" t="s">
        <v>376</v>
      </c>
      <c r="F30" s="206" t="s">
        <v>397</v>
      </c>
      <c r="G30" s="255"/>
    </row>
    <row r="31" spans="1:7" ht="31.5" customHeight="1">
      <c r="A31" s="195" t="str">
        <f>'12. RIFIUTI- QUANTITA'!A34</f>
        <v>Altri materiali isolanti contenenti o costituiti da sostanze pericolose </v>
      </c>
      <c r="B31" s="190">
        <f>'12. RIFIUTI- QUANTITA'!B34</f>
        <v>170603</v>
      </c>
      <c r="C31" s="204" t="s">
        <v>70</v>
      </c>
      <c r="D31" s="205" t="s">
        <v>322</v>
      </c>
      <c r="E31" s="284" t="s">
        <v>399</v>
      </c>
      <c r="F31" s="206"/>
      <c r="G31" s="94"/>
    </row>
    <row r="32" spans="1:7" ht="31.5" customHeight="1">
      <c r="A32" s="195" t="str">
        <f>'12. RIFIUTI- QUANTITA'!A35</f>
        <v>Tubi fluorescenti ed altri rifiuti contenenti mercurio</v>
      </c>
      <c r="B32" s="190">
        <f>'12. RIFIUTI- QUANTITA'!B35</f>
        <v>200121</v>
      </c>
      <c r="C32" s="204" t="s">
        <v>70</v>
      </c>
      <c r="D32" s="205" t="s">
        <v>322</v>
      </c>
      <c r="E32" s="269" t="s">
        <v>398</v>
      </c>
      <c r="F32" s="227"/>
      <c r="G32" s="255"/>
    </row>
    <row r="33" spans="1:7" ht="31.5" customHeight="1">
      <c r="A33" s="195"/>
      <c r="B33" s="149"/>
      <c r="C33" s="207"/>
      <c r="D33" s="93"/>
      <c r="E33" s="206"/>
      <c r="F33" s="227"/>
      <c r="G33" s="94"/>
    </row>
    <row r="34" spans="1:7" ht="31.5" customHeight="1">
      <c r="A34" s="195"/>
      <c r="B34" s="92"/>
      <c r="C34" s="208"/>
      <c r="D34" s="93"/>
      <c r="E34" s="206"/>
      <c r="F34" s="227"/>
      <c r="G34" s="94"/>
    </row>
    <row r="35" spans="1:7" ht="31.5" customHeight="1">
      <c r="A35" s="209"/>
      <c r="B35" s="96"/>
      <c r="C35" s="210"/>
      <c r="D35" s="97"/>
      <c r="E35" s="211"/>
      <c r="F35" s="212"/>
      <c r="G35" s="98"/>
    </row>
    <row r="36" ht="12.75">
      <c r="A36" s="15" t="s">
        <v>171</v>
      </c>
    </row>
  </sheetData>
  <sheetProtection/>
  <mergeCells count="3">
    <mergeCell ref="E7:G7"/>
    <mergeCell ref="E25:G25"/>
    <mergeCell ref="A4:G5"/>
  </mergeCells>
  <hyperlinks>
    <hyperlink ref="A2" location="REPORTING!A1" display="MENU"/>
    <hyperlink ref="A1" location="'11.RIFIUTI-CARATTERIZZ'!A2" display="&gt; 11 &lt;"/>
    <hyperlink ref="E9" r:id="rId1" display="RdP  2021-11730"/>
    <hyperlink ref="E11" r:id="rId2" display="RdP 2021-11731"/>
    <hyperlink ref="E12" r:id="rId3" display="RdP 2021-1761"/>
    <hyperlink ref="E17" r:id="rId4" display="RdP 2021-11735"/>
    <hyperlink ref="E18" r:id="rId5" display="RdP 2021-11736"/>
    <hyperlink ref="E21" r:id="rId6" display="RdP 2021-11501"/>
    <hyperlink ref="E22" r:id="rId7" display="RdP 2021-11502"/>
    <hyperlink ref="E30" r:id="rId8" display="RdP 2021-11733"/>
    <hyperlink ref="E8" r:id="rId9" display="RTCR+RdP 2022-5462"/>
    <hyperlink ref="F9" r:id="rId10" display="RTCR+RdP 2022-5463"/>
    <hyperlink ref="E10" r:id="rId11" display="RTCR+RdP 2022-5469"/>
    <hyperlink ref="F11" r:id="rId12" display="RTCR+RdP 2022-5464"/>
    <hyperlink ref="E15" r:id="rId13" display="RTCR+RdP 2022-5467"/>
    <hyperlink ref="F17" r:id="rId14" display="RTCR+RdP 2022-5468"/>
    <hyperlink ref="F18" r:id="rId15" display="RTCR+RdP 2022-5465"/>
    <hyperlink ref="E20" r:id="rId16" display="RTCR+RdP 2022-5471"/>
    <hyperlink ref="F21" r:id="rId17" display="RTCR+RdP 2022-5472"/>
    <hyperlink ref="F22" r:id="rId18" display="RTCR+RdP 2022-5470"/>
    <hyperlink ref="F30" r:id="rId19" display="RTCR+RdP 2022-5466"/>
    <hyperlink ref="E29" r:id="rId20" display="RTCR+RdP 2022-1437"/>
    <hyperlink ref="E27" r:id="rId21" display="RTCR+RdP 2022-3741"/>
    <hyperlink ref="E16" r:id="rId22" display="RTCR+RdP  2022-4206"/>
    <hyperlink ref="E31" r:id="rId23" display="RdP 2021-11737-8-9"/>
    <hyperlink ref="E28" r:id="rId24" display="RTCR+RdP 2022-1573"/>
    <hyperlink ref="F28" r:id="rId25" display="RTCR+RdP 2022-1575"/>
    <hyperlink ref="E32" r:id="rId26" display="RTCR+RdP 2022-1440"/>
    <hyperlink ref="E14" r:id="rId27" display="RTCR+RdP 2022-1438"/>
    <hyperlink ref="F12" r:id="rId28" display="RTCR+RdP 2022-1439"/>
    <hyperlink ref="F29" r:id="rId29" display="RTCR-RdP 2022-1574"/>
    <hyperlink ref="E13" r:id="rId30" display="RTCR+RdP 2022-3501"/>
    <hyperlink ref="E19" r:id="rId31" display="RTCR+RdP 2022-3502"/>
    <hyperlink ref="E26" r:id="rId32" display="RTCR+RdP 2022-3503"/>
  </hyperlinks>
  <printOptions/>
  <pageMargins left="0.75" right="0.75" top="1" bottom="1" header="0.5" footer="0.5"/>
  <pageSetup fitToHeight="1" fitToWidth="1" horizontalDpi="600" verticalDpi="600" orientation="landscape" paperSize="9" scale="60" r:id="rId34"/>
  <drawing r:id="rId3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28">
      <selection activeCell="F29" sqref="F29"/>
    </sheetView>
  </sheetViews>
  <sheetFormatPr defaultColWidth="9.140625" defaultRowHeight="12.75"/>
  <cols>
    <col min="1" max="1" width="115.00390625" style="0" customWidth="1"/>
    <col min="2" max="2" width="12.140625" style="0" customWidth="1"/>
    <col min="3" max="3" width="14.28125" style="0" customWidth="1"/>
    <col min="6" max="6" width="59.140625" style="0" customWidth="1"/>
  </cols>
  <sheetData>
    <row r="1" spans="1:3" ht="12.75">
      <c r="A1" s="374" t="s">
        <v>29</v>
      </c>
      <c r="B1" s="375"/>
      <c r="C1" s="375"/>
    </row>
    <row r="2" spans="1:3" ht="26.25" customHeight="1">
      <c r="A2" s="376" t="s">
        <v>17</v>
      </c>
      <c r="B2" s="376"/>
      <c r="C2" s="376"/>
    </row>
    <row r="3" spans="1:3" ht="16.5" customHeight="1">
      <c r="A3" s="371" t="s">
        <v>64</v>
      </c>
      <c r="B3" s="371"/>
      <c r="C3" s="371"/>
    </row>
    <row r="4" spans="1:3" ht="16.5" customHeight="1">
      <c r="A4" s="371"/>
      <c r="B4" s="371"/>
      <c r="C4" s="371"/>
    </row>
    <row r="5" spans="1:4" ht="24.75" customHeight="1" thickBot="1">
      <c r="A5" s="337" t="s">
        <v>15</v>
      </c>
      <c r="B5" s="337"/>
      <c r="C5" s="337"/>
      <c r="D5" s="213"/>
    </row>
    <row r="6" spans="1:3" ht="24.75" customHeight="1">
      <c r="A6" s="369" t="s">
        <v>64</v>
      </c>
      <c r="B6" s="370"/>
      <c r="C6" s="101" t="s">
        <v>347</v>
      </c>
    </row>
    <row r="7" spans="1:3" ht="24.75" customHeight="1">
      <c r="A7" s="367" t="s">
        <v>65</v>
      </c>
      <c r="B7" s="368"/>
      <c r="C7" s="283">
        <f>SUM(C8:C23)</f>
        <v>162228</v>
      </c>
    </row>
    <row r="8" spans="1:3" ht="24.75" customHeight="1">
      <c r="A8" s="247" t="s">
        <v>314</v>
      </c>
      <c r="B8" s="249" t="s">
        <v>321</v>
      </c>
      <c r="C8" s="320">
        <v>10</v>
      </c>
    </row>
    <row r="9" spans="1:3" ht="24.75" customHeight="1">
      <c r="A9" s="248" t="s">
        <v>297</v>
      </c>
      <c r="B9" s="243">
        <v>150101</v>
      </c>
      <c r="C9" s="320">
        <v>286</v>
      </c>
    </row>
    <row r="10" spans="1:3" ht="24.75" customHeight="1">
      <c r="A10" s="99" t="s">
        <v>298</v>
      </c>
      <c r="B10" s="92">
        <v>150102</v>
      </c>
      <c r="C10" s="320">
        <v>270</v>
      </c>
    </row>
    <row r="11" spans="1:3" ht="24.75" customHeight="1">
      <c r="A11" s="99" t="s">
        <v>299</v>
      </c>
      <c r="B11" s="92">
        <v>150103</v>
      </c>
      <c r="C11" s="320">
        <v>350</v>
      </c>
    </row>
    <row r="12" spans="1:3" ht="24.75" customHeight="1">
      <c r="A12" s="99" t="s">
        <v>300</v>
      </c>
      <c r="B12" s="92">
        <v>150106</v>
      </c>
      <c r="C12" s="320">
        <v>712</v>
      </c>
    </row>
    <row r="13" spans="1:3" ht="24.75" customHeight="1">
      <c r="A13" s="91" t="s">
        <v>315</v>
      </c>
      <c r="B13" s="92">
        <v>150203</v>
      </c>
      <c r="C13" s="320">
        <v>90</v>
      </c>
    </row>
    <row r="14" spans="1:3" ht="24.75" customHeight="1">
      <c r="A14" s="91" t="s">
        <v>350</v>
      </c>
      <c r="B14" s="92">
        <v>160509</v>
      </c>
      <c r="C14" s="320">
        <v>154</v>
      </c>
    </row>
    <row r="15" spans="1:3" ht="24.75" customHeight="1">
      <c r="A15" s="99" t="s">
        <v>316</v>
      </c>
      <c r="B15" s="92">
        <v>160604</v>
      </c>
      <c r="C15" s="320">
        <v>4</v>
      </c>
    </row>
    <row r="16" spans="1:3" ht="24.75" customHeight="1">
      <c r="A16" s="91" t="s">
        <v>317</v>
      </c>
      <c r="B16" s="92">
        <v>161002</v>
      </c>
      <c r="C16" s="320">
        <v>8640</v>
      </c>
    </row>
    <row r="17" spans="1:3" ht="24.75" customHeight="1">
      <c r="A17" s="91" t="s">
        <v>301</v>
      </c>
      <c r="B17" s="92">
        <v>170405</v>
      </c>
      <c r="C17" s="321">
        <v>8426</v>
      </c>
    </row>
    <row r="18" spans="1:3" ht="24.75" customHeight="1">
      <c r="A18" s="91" t="s">
        <v>318</v>
      </c>
      <c r="B18" s="92">
        <v>170411</v>
      </c>
      <c r="C18" s="320">
        <v>164</v>
      </c>
    </row>
    <row r="19" spans="1:3" ht="24.75" customHeight="1">
      <c r="A19" s="91" t="s">
        <v>369</v>
      </c>
      <c r="B19" s="92">
        <v>190904</v>
      </c>
      <c r="C19" s="321">
        <v>102</v>
      </c>
    </row>
    <row r="20" spans="1:3" ht="24.75" customHeight="1">
      <c r="A20" s="91" t="s">
        <v>319</v>
      </c>
      <c r="B20" s="92">
        <v>190905</v>
      </c>
      <c r="C20" s="321">
        <v>2200</v>
      </c>
    </row>
    <row r="21" spans="1:3" ht="24.75" customHeight="1">
      <c r="A21" s="91" t="s">
        <v>320</v>
      </c>
      <c r="B21" s="92">
        <v>191308</v>
      </c>
      <c r="C21" s="321">
        <v>123560</v>
      </c>
    </row>
    <row r="22" spans="1:3" ht="24.75" customHeight="1">
      <c r="A22" s="91" t="s">
        <v>302</v>
      </c>
      <c r="B22" s="92">
        <v>200304</v>
      </c>
      <c r="C22" s="321">
        <v>17260</v>
      </c>
    </row>
    <row r="23" spans="1:3" ht="24.75" customHeight="1">
      <c r="A23" s="91"/>
      <c r="B23" s="92"/>
      <c r="C23" s="238"/>
    </row>
    <row r="24" spans="1:3" ht="24.75" customHeight="1">
      <c r="A24" s="91"/>
      <c r="B24" s="92"/>
      <c r="C24" s="238"/>
    </row>
    <row r="25" spans="1:3" ht="24.75" customHeight="1">
      <c r="A25" s="91"/>
      <c r="B25" s="92"/>
      <c r="C25" s="238"/>
    </row>
    <row r="26" spans="1:3" ht="15">
      <c r="A26" s="99"/>
      <c r="B26" s="92"/>
      <c r="C26" s="238"/>
    </row>
    <row r="27" spans="1:3" ht="15">
      <c r="A27" s="100"/>
      <c r="B27" s="96"/>
      <c r="C27" s="239" t="s">
        <v>347</v>
      </c>
    </row>
    <row r="28" spans="1:3" ht="18">
      <c r="A28" s="372" t="s">
        <v>66</v>
      </c>
      <c r="B28" s="373"/>
      <c r="C28" s="281">
        <f>SUM(C29:C39)</f>
        <v>2984</v>
      </c>
    </row>
    <row r="29" spans="1:3" ht="33" customHeight="1">
      <c r="A29" s="88" t="s">
        <v>348</v>
      </c>
      <c r="B29" s="89">
        <v>130206</v>
      </c>
      <c r="C29" s="322">
        <v>650</v>
      </c>
    </row>
    <row r="30" spans="1:3" ht="33" customHeight="1">
      <c r="A30" s="91" t="s">
        <v>349</v>
      </c>
      <c r="B30" s="92">
        <v>130307</v>
      </c>
      <c r="C30" s="320">
        <v>92</v>
      </c>
    </row>
    <row r="31" spans="1:3" ht="33" customHeight="1">
      <c r="A31" s="91" t="s">
        <v>311</v>
      </c>
      <c r="B31" s="92">
        <v>150110</v>
      </c>
      <c r="C31" s="320">
        <v>108</v>
      </c>
    </row>
    <row r="32" spans="1:6" ht="33" customHeight="1">
      <c r="A32" s="91" t="s">
        <v>312</v>
      </c>
      <c r="B32" s="92">
        <v>150202</v>
      </c>
      <c r="C32" s="320">
        <v>390</v>
      </c>
      <c r="F32" s="228"/>
    </row>
    <row r="33" spans="1:3" ht="33" customHeight="1">
      <c r="A33" s="91" t="s">
        <v>313</v>
      </c>
      <c r="B33" s="92">
        <v>160213</v>
      </c>
      <c r="C33" s="320">
        <v>858</v>
      </c>
    </row>
    <row r="34" spans="1:3" ht="33" customHeight="1">
      <c r="A34" s="91" t="s">
        <v>351</v>
      </c>
      <c r="B34" s="92">
        <v>170603</v>
      </c>
      <c r="C34" s="320">
        <v>866</v>
      </c>
    </row>
    <row r="35" spans="1:3" ht="33" customHeight="1">
      <c r="A35" s="91" t="s">
        <v>308</v>
      </c>
      <c r="B35" s="92">
        <v>200121</v>
      </c>
      <c r="C35" s="320">
        <v>20</v>
      </c>
    </row>
    <row r="36" spans="1:3" ht="33" customHeight="1">
      <c r="A36" s="91"/>
      <c r="B36" s="92"/>
      <c r="C36" s="238"/>
    </row>
    <row r="37" spans="1:3" ht="33" customHeight="1">
      <c r="A37" s="91"/>
      <c r="B37" s="92"/>
      <c r="C37" s="238"/>
    </row>
    <row r="38" spans="1:3" ht="33" customHeight="1">
      <c r="A38" s="91"/>
      <c r="B38" s="92"/>
      <c r="C38" s="238"/>
    </row>
    <row r="39" spans="1:3" ht="33" customHeight="1">
      <c r="A39" s="95"/>
      <c r="B39" s="96"/>
      <c r="C39" s="239"/>
    </row>
  </sheetData>
  <sheetProtection/>
  <mergeCells count="7">
    <mergeCell ref="A5:C5"/>
    <mergeCell ref="A7:B7"/>
    <mergeCell ref="A6:B6"/>
    <mergeCell ref="A3:C4"/>
    <mergeCell ref="A28:B28"/>
    <mergeCell ref="A1:C1"/>
    <mergeCell ref="A2:C2"/>
  </mergeCells>
  <hyperlinks>
    <hyperlink ref="A2" location="REPORTING!A1" display="MENU"/>
    <hyperlink ref="A1" location="'12. RIFIUTI- QUANTITA'!A2" display="&gt; 12 &l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N81"/>
  <sheetViews>
    <sheetView zoomScale="175" zoomScaleNormal="175" zoomScalePageLayoutView="0" workbookViewId="0" topLeftCell="B67">
      <selection activeCell="K50" sqref="K50"/>
    </sheetView>
  </sheetViews>
  <sheetFormatPr defaultColWidth="9.140625" defaultRowHeight="12.75"/>
  <cols>
    <col min="2" max="2" width="15.421875" style="0" customWidth="1"/>
    <col min="5" max="8" width="10.421875" style="0" customWidth="1"/>
    <col min="12" max="12" width="40.7109375" style="0" customWidth="1"/>
    <col min="13" max="13" width="21.28125" style="0" customWidth="1"/>
  </cols>
  <sheetData>
    <row r="1" ht="12.75">
      <c r="A1" s="8" t="s">
        <v>30</v>
      </c>
    </row>
    <row r="2" spans="1:8" ht="26.25" customHeight="1">
      <c r="A2" s="4" t="s">
        <v>17</v>
      </c>
      <c r="B2" s="2" t="s">
        <v>15</v>
      </c>
      <c r="G2" s="59" t="s">
        <v>217</v>
      </c>
      <c r="H2" s="60"/>
    </row>
    <row r="3" spans="2:7" ht="26.25" customHeight="1">
      <c r="B3" s="2"/>
      <c r="G3" s="213"/>
    </row>
    <row r="4" spans="1:12" ht="20.25" customHeight="1">
      <c r="A4" s="371" t="s">
        <v>257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20.25" customHeight="1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</row>
    <row r="6" ht="12.75">
      <c r="M6" s="226"/>
    </row>
    <row r="7" spans="1:13" ht="23.25" customHeight="1">
      <c r="A7" s="397" t="s">
        <v>203</v>
      </c>
      <c r="B7" s="379" t="s">
        <v>71</v>
      </c>
      <c r="C7" s="379" t="s">
        <v>72</v>
      </c>
      <c r="D7" s="178"/>
      <c r="E7" s="383" t="s">
        <v>289</v>
      </c>
      <c r="F7" s="383"/>
      <c r="G7" s="383"/>
      <c r="H7" s="383"/>
      <c r="I7" s="383"/>
      <c r="J7" s="383"/>
      <c r="K7" s="383"/>
      <c r="L7" s="198" t="s">
        <v>422</v>
      </c>
      <c r="M7" s="226"/>
    </row>
    <row r="8" spans="1:14" ht="24.75" customHeight="1">
      <c r="A8" s="397"/>
      <c r="B8" s="379"/>
      <c r="C8" s="379"/>
      <c r="D8" s="379" t="s">
        <v>74</v>
      </c>
      <c r="E8" s="379" t="s">
        <v>75</v>
      </c>
      <c r="F8" s="379"/>
      <c r="G8" s="379"/>
      <c r="H8" s="379"/>
      <c r="I8" s="379" t="s">
        <v>76</v>
      </c>
      <c r="J8" s="379"/>
      <c r="K8" s="177" t="s">
        <v>77</v>
      </c>
      <c r="L8" s="302">
        <f>'3. CONSUMI IDRICI'!D8-('5. PRODUZIONE'!D11)+L74</f>
        <v>1751.8380000000002</v>
      </c>
      <c r="M8" s="225"/>
      <c r="N8" s="246"/>
    </row>
    <row r="9" spans="1:13" ht="12.75">
      <c r="A9" s="397"/>
      <c r="B9" s="379"/>
      <c r="C9" s="379"/>
      <c r="D9" s="379"/>
      <c r="E9" s="276">
        <v>44756</v>
      </c>
      <c r="F9" s="174">
        <v>44858</v>
      </c>
      <c r="G9" s="174">
        <v>44949</v>
      </c>
      <c r="H9" s="174">
        <v>45035</v>
      </c>
      <c r="I9" s="174">
        <v>44858</v>
      </c>
      <c r="J9" s="174">
        <v>45035</v>
      </c>
      <c r="K9" s="174">
        <v>45035</v>
      </c>
      <c r="L9" s="197" t="s">
        <v>73</v>
      </c>
      <c r="M9" s="226"/>
    </row>
    <row r="10" spans="1:13" ht="15" customHeight="1">
      <c r="A10" s="397"/>
      <c r="B10" s="185" t="s">
        <v>78</v>
      </c>
      <c r="C10" s="175" t="s">
        <v>79</v>
      </c>
      <c r="D10" s="186" t="s">
        <v>80</v>
      </c>
      <c r="E10" s="273">
        <v>7.38</v>
      </c>
      <c r="F10" s="102">
        <v>7.88</v>
      </c>
      <c r="G10" s="273">
        <v>7.38</v>
      </c>
      <c r="H10" s="102">
        <v>7.72</v>
      </c>
      <c r="I10" s="115">
        <v>7.88</v>
      </c>
      <c r="J10" s="115">
        <v>7.72</v>
      </c>
      <c r="K10" s="115">
        <v>7.72</v>
      </c>
      <c r="L10" s="118" t="s">
        <v>232</v>
      </c>
      <c r="M10" s="294"/>
    </row>
    <row r="11" spans="1:13" ht="15" customHeight="1">
      <c r="A11" s="397"/>
      <c r="B11" s="103" t="s">
        <v>81</v>
      </c>
      <c r="C11" s="104" t="s">
        <v>79</v>
      </c>
      <c r="D11" s="109" t="s">
        <v>80</v>
      </c>
      <c r="E11" s="275">
        <v>24.4</v>
      </c>
      <c r="F11" s="105">
        <v>17.5</v>
      </c>
      <c r="G11" s="105">
        <v>9.6</v>
      </c>
      <c r="H11" s="112">
        <v>19.1</v>
      </c>
      <c r="I11" s="115">
        <v>17.5</v>
      </c>
      <c r="J11" s="112">
        <v>19.1</v>
      </c>
      <c r="K11" s="112">
        <v>19.1</v>
      </c>
      <c r="L11" s="119" t="s">
        <v>233</v>
      </c>
      <c r="M11" s="294"/>
    </row>
    <row r="12" spans="1:13" ht="15" customHeight="1">
      <c r="A12" s="397"/>
      <c r="B12" s="103" t="s">
        <v>82</v>
      </c>
      <c r="C12" s="104" t="s">
        <v>79</v>
      </c>
      <c r="D12" s="109" t="s">
        <v>80</v>
      </c>
      <c r="E12" s="215"/>
      <c r="F12" s="214"/>
      <c r="G12" s="214"/>
      <c r="H12" s="215"/>
      <c r="I12" s="218"/>
      <c r="J12" s="219"/>
      <c r="K12" s="116" t="s">
        <v>339</v>
      </c>
      <c r="L12" s="119" t="s">
        <v>226</v>
      </c>
      <c r="M12" s="62"/>
    </row>
    <row r="13" spans="1:13" ht="15" customHeight="1">
      <c r="A13" s="397"/>
      <c r="B13" s="103" t="s">
        <v>83</v>
      </c>
      <c r="C13" s="104" t="s">
        <v>79</v>
      </c>
      <c r="D13" s="109" t="s">
        <v>80</v>
      </c>
      <c r="E13" s="215"/>
      <c r="F13" s="214"/>
      <c r="G13" s="214"/>
      <c r="H13" s="215"/>
      <c r="I13" s="218"/>
      <c r="J13" s="219"/>
      <c r="K13" s="116" t="s">
        <v>339</v>
      </c>
      <c r="L13" s="120" t="s">
        <v>234</v>
      </c>
      <c r="M13" s="62"/>
    </row>
    <row r="14" spans="1:13" ht="15" customHeight="1">
      <c r="A14" s="397"/>
      <c r="B14" s="103" t="s">
        <v>84</v>
      </c>
      <c r="C14" s="104" t="s">
        <v>79</v>
      </c>
      <c r="D14" s="109" t="s">
        <v>80</v>
      </c>
      <c r="E14" s="215"/>
      <c r="F14" s="214"/>
      <c r="G14" s="214"/>
      <c r="H14" s="215"/>
      <c r="I14" s="218"/>
      <c r="J14" s="219"/>
      <c r="K14" s="116">
        <v>28.35</v>
      </c>
      <c r="L14" s="120" t="s">
        <v>256</v>
      </c>
      <c r="M14" s="62"/>
    </row>
    <row r="15" spans="1:13" ht="15" customHeight="1">
      <c r="A15" s="397"/>
      <c r="B15" s="117" t="s">
        <v>189</v>
      </c>
      <c r="C15" s="104" t="s">
        <v>79</v>
      </c>
      <c r="D15" s="109" t="s">
        <v>80</v>
      </c>
      <c r="E15" s="275" t="s">
        <v>352</v>
      </c>
      <c r="F15" s="275" t="s">
        <v>352</v>
      </c>
      <c r="G15" s="275" t="s">
        <v>352</v>
      </c>
      <c r="H15" s="275" t="s">
        <v>352</v>
      </c>
      <c r="I15" s="275" t="s">
        <v>352</v>
      </c>
      <c r="J15" s="275" t="s">
        <v>352</v>
      </c>
      <c r="K15" s="275" t="s">
        <v>352</v>
      </c>
      <c r="L15" s="119" t="s">
        <v>235</v>
      </c>
      <c r="M15" s="62"/>
    </row>
    <row r="16" spans="1:13" ht="15" customHeight="1">
      <c r="A16" s="397"/>
      <c r="B16" s="103" t="s">
        <v>85</v>
      </c>
      <c r="C16" s="104" t="s">
        <v>79</v>
      </c>
      <c r="D16" s="109" t="s">
        <v>80</v>
      </c>
      <c r="E16" s="275" t="s">
        <v>323</v>
      </c>
      <c r="F16" s="275" t="s">
        <v>323</v>
      </c>
      <c r="G16" s="275" t="s">
        <v>323</v>
      </c>
      <c r="H16" s="275" t="s">
        <v>323</v>
      </c>
      <c r="I16" s="275" t="s">
        <v>323</v>
      </c>
      <c r="J16" s="275" t="s">
        <v>323</v>
      </c>
      <c r="K16" s="275" t="s">
        <v>323</v>
      </c>
      <c r="L16" s="119" t="s">
        <v>222</v>
      </c>
      <c r="M16" s="62"/>
    </row>
    <row r="17" spans="1:13" ht="15" customHeight="1">
      <c r="A17" s="397"/>
      <c r="B17" s="103" t="s">
        <v>86</v>
      </c>
      <c r="C17" s="104" t="s">
        <v>79</v>
      </c>
      <c r="D17" s="109" t="s">
        <v>80</v>
      </c>
      <c r="E17" s="275" t="s">
        <v>324</v>
      </c>
      <c r="F17" s="275" t="s">
        <v>324</v>
      </c>
      <c r="G17" s="275" t="s">
        <v>324</v>
      </c>
      <c r="H17" s="275" t="s">
        <v>324</v>
      </c>
      <c r="I17" s="218"/>
      <c r="J17" s="219"/>
      <c r="K17" s="275" t="s">
        <v>324</v>
      </c>
      <c r="L17" s="120" t="s">
        <v>236</v>
      </c>
      <c r="M17" s="62"/>
    </row>
    <row r="18" spans="1:13" ht="15" customHeight="1">
      <c r="A18" s="397"/>
      <c r="B18" s="103" t="s">
        <v>87</v>
      </c>
      <c r="C18" s="104" t="s">
        <v>79</v>
      </c>
      <c r="D18" s="109" t="s">
        <v>80</v>
      </c>
      <c r="E18" s="275" t="s">
        <v>329</v>
      </c>
      <c r="F18" s="275" t="s">
        <v>329</v>
      </c>
      <c r="G18" s="275" t="s">
        <v>329</v>
      </c>
      <c r="H18" s="275" t="s">
        <v>329</v>
      </c>
      <c r="I18" s="218"/>
      <c r="J18" s="219"/>
      <c r="K18" s="275" t="s">
        <v>329</v>
      </c>
      <c r="L18" s="120" t="s">
        <v>196</v>
      </c>
      <c r="M18" s="62"/>
    </row>
    <row r="19" spans="1:13" ht="15" customHeight="1">
      <c r="A19" s="397"/>
      <c r="B19" s="103" t="s">
        <v>88</v>
      </c>
      <c r="C19" s="104" t="s">
        <v>79</v>
      </c>
      <c r="D19" s="109" t="s">
        <v>80</v>
      </c>
      <c r="E19" s="275" t="s">
        <v>326</v>
      </c>
      <c r="F19" s="275" t="s">
        <v>326</v>
      </c>
      <c r="G19" s="275" t="s">
        <v>326</v>
      </c>
      <c r="H19" s="275" t="s">
        <v>326</v>
      </c>
      <c r="I19" s="218"/>
      <c r="J19" s="219"/>
      <c r="K19" s="275" t="s">
        <v>326</v>
      </c>
      <c r="L19" s="120" t="s">
        <v>196</v>
      </c>
      <c r="M19" s="62"/>
    </row>
    <row r="20" spans="1:13" ht="15" customHeight="1">
      <c r="A20" s="397"/>
      <c r="B20" s="103" t="s">
        <v>89</v>
      </c>
      <c r="C20" s="104" t="s">
        <v>79</v>
      </c>
      <c r="D20" s="109" t="s">
        <v>80</v>
      </c>
      <c r="E20" s="275" t="s">
        <v>327</v>
      </c>
      <c r="F20" s="275" t="s">
        <v>327</v>
      </c>
      <c r="G20" s="275" t="s">
        <v>327</v>
      </c>
      <c r="H20" s="275" t="s">
        <v>327</v>
      </c>
      <c r="I20" s="218"/>
      <c r="J20" s="219"/>
      <c r="K20" s="275" t="s">
        <v>327</v>
      </c>
      <c r="L20" s="120" t="s">
        <v>196</v>
      </c>
      <c r="M20" s="62"/>
    </row>
    <row r="21" spans="1:13" ht="15" customHeight="1">
      <c r="A21" s="397"/>
      <c r="B21" s="106" t="s">
        <v>204</v>
      </c>
      <c r="C21" s="104" t="s">
        <v>79</v>
      </c>
      <c r="D21" s="109" t="s">
        <v>80</v>
      </c>
      <c r="E21" s="275" t="s">
        <v>328</v>
      </c>
      <c r="F21" s="275" t="s">
        <v>328</v>
      </c>
      <c r="G21" s="275" t="s">
        <v>328</v>
      </c>
      <c r="H21" s="275" t="s">
        <v>328</v>
      </c>
      <c r="I21" s="275" t="s">
        <v>328</v>
      </c>
      <c r="J21" s="275" t="s">
        <v>328</v>
      </c>
      <c r="K21" s="275" t="s">
        <v>328</v>
      </c>
      <c r="L21" s="120" t="s">
        <v>196</v>
      </c>
      <c r="M21" s="62"/>
    </row>
    <row r="22" spans="1:13" ht="15" customHeight="1">
      <c r="A22" s="397"/>
      <c r="B22" s="106" t="s">
        <v>205</v>
      </c>
      <c r="C22" s="104" t="s">
        <v>79</v>
      </c>
      <c r="D22" s="109" t="s">
        <v>80</v>
      </c>
      <c r="E22" s="275" t="s">
        <v>327</v>
      </c>
      <c r="F22" s="275" t="s">
        <v>327</v>
      </c>
      <c r="G22" s="275" t="s">
        <v>327</v>
      </c>
      <c r="H22" s="275" t="s">
        <v>327</v>
      </c>
      <c r="I22" s="275" t="s">
        <v>327</v>
      </c>
      <c r="J22" s="275" t="s">
        <v>327</v>
      </c>
      <c r="K22" s="332" t="s">
        <v>327</v>
      </c>
      <c r="L22" s="120" t="s">
        <v>236</v>
      </c>
      <c r="M22" s="62"/>
    </row>
    <row r="23" spans="1:13" ht="15" customHeight="1">
      <c r="A23" s="397"/>
      <c r="B23" s="103" t="s">
        <v>90</v>
      </c>
      <c r="C23" s="104" t="s">
        <v>79</v>
      </c>
      <c r="D23" s="109" t="s">
        <v>80</v>
      </c>
      <c r="E23" s="275" t="s">
        <v>324</v>
      </c>
      <c r="F23" s="275" t="s">
        <v>324</v>
      </c>
      <c r="G23" s="275" t="s">
        <v>324</v>
      </c>
      <c r="H23" s="275" t="s">
        <v>324</v>
      </c>
      <c r="I23" s="218"/>
      <c r="J23" s="219"/>
      <c r="K23" s="275" t="s">
        <v>324</v>
      </c>
      <c r="L23" s="114" t="s">
        <v>223</v>
      </c>
      <c r="M23" s="49"/>
    </row>
    <row r="24" spans="1:13" ht="15" customHeight="1">
      <c r="A24" s="397"/>
      <c r="B24" s="103" t="s">
        <v>91</v>
      </c>
      <c r="C24" s="104" t="s">
        <v>79</v>
      </c>
      <c r="D24" s="109" t="s">
        <v>80</v>
      </c>
      <c r="E24" s="275" t="s">
        <v>327</v>
      </c>
      <c r="F24" s="275" t="s">
        <v>327</v>
      </c>
      <c r="G24" s="275" t="s">
        <v>327</v>
      </c>
      <c r="H24" s="275" t="s">
        <v>327</v>
      </c>
      <c r="I24" s="218"/>
      <c r="J24" s="219"/>
      <c r="K24" s="275" t="s">
        <v>327</v>
      </c>
      <c r="L24" s="119" t="s">
        <v>219</v>
      </c>
      <c r="M24" s="62"/>
    </row>
    <row r="25" spans="1:13" ht="15" customHeight="1">
      <c r="A25" s="397"/>
      <c r="B25" s="103" t="s">
        <v>92</v>
      </c>
      <c r="C25" s="104" t="s">
        <v>79</v>
      </c>
      <c r="D25" s="109" t="s">
        <v>80</v>
      </c>
      <c r="E25" s="275" t="s">
        <v>324</v>
      </c>
      <c r="F25" s="275" t="s">
        <v>324</v>
      </c>
      <c r="G25" s="275" t="s">
        <v>324</v>
      </c>
      <c r="H25" s="275" t="s">
        <v>324</v>
      </c>
      <c r="I25" s="218"/>
      <c r="J25" s="219"/>
      <c r="K25" s="275" t="s">
        <v>324</v>
      </c>
      <c r="L25" s="119" t="s">
        <v>219</v>
      </c>
      <c r="M25" s="49"/>
    </row>
    <row r="26" spans="1:13" ht="15" customHeight="1">
      <c r="A26" s="397"/>
      <c r="B26" s="106" t="s">
        <v>206</v>
      </c>
      <c r="C26" s="104" t="s">
        <v>79</v>
      </c>
      <c r="D26" s="109" t="s">
        <v>80</v>
      </c>
      <c r="E26" s="274" t="s">
        <v>402</v>
      </c>
      <c r="F26" s="274" t="s">
        <v>403</v>
      </c>
      <c r="G26" s="274" t="s">
        <v>404</v>
      </c>
      <c r="H26" s="274" t="s">
        <v>362</v>
      </c>
      <c r="I26" s="274">
        <v>0.000231</v>
      </c>
      <c r="J26" s="274" t="s">
        <v>362</v>
      </c>
      <c r="K26" s="274" t="s">
        <v>362</v>
      </c>
      <c r="L26" s="119" t="s">
        <v>219</v>
      </c>
      <c r="M26" s="62"/>
    </row>
    <row r="27" spans="1:13" ht="15" customHeight="1">
      <c r="A27" s="397"/>
      <c r="B27" s="106" t="s">
        <v>190</v>
      </c>
      <c r="C27" s="104" t="s">
        <v>79</v>
      </c>
      <c r="D27" s="109" t="s">
        <v>80</v>
      </c>
      <c r="E27" s="275" t="s">
        <v>324</v>
      </c>
      <c r="F27" s="275" t="s">
        <v>324</v>
      </c>
      <c r="G27" s="275" t="s">
        <v>324</v>
      </c>
      <c r="H27" s="275" t="s">
        <v>324</v>
      </c>
      <c r="I27" s="275" t="s">
        <v>324</v>
      </c>
      <c r="J27" s="275" t="s">
        <v>324</v>
      </c>
      <c r="K27" s="275" t="s">
        <v>324</v>
      </c>
      <c r="L27" s="119" t="s">
        <v>219</v>
      </c>
      <c r="M27" s="62"/>
    </row>
    <row r="28" spans="1:13" ht="15" customHeight="1">
      <c r="A28" s="397"/>
      <c r="B28" s="106" t="s">
        <v>207</v>
      </c>
      <c r="C28" s="104" t="s">
        <v>79</v>
      </c>
      <c r="D28" s="109" t="s">
        <v>80</v>
      </c>
      <c r="E28" s="275" t="s">
        <v>329</v>
      </c>
      <c r="F28" s="275" t="s">
        <v>329</v>
      </c>
      <c r="G28" s="275" t="s">
        <v>329</v>
      </c>
      <c r="H28" s="275" t="s">
        <v>329</v>
      </c>
      <c r="I28" s="275" t="s">
        <v>329</v>
      </c>
      <c r="J28" s="275" t="s">
        <v>329</v>
      </c>
      <c r="K28" s="275" t="s">
        <v>329</v>
      </c>
      <c r="L28" s="119" t="s">
        <v>219</v>
      </c>
      <c r="M28" s="62"/>
    </row>
    <row r="29" spans="1:13" ht="15" customHeight="1">
      <c r="A29" s="397"/>
      <c r="B29" s="106" t="s">
        <v>208</v>
      </c>
      <c r="C29" s="104" t="s">
        <v>79</v>
      </c>
      <c r="D29" s="109" t="s">
        <v>80</v>
      </c>
      <c r="E29" s="275" t="s">
        <v>330</v>
      </c>
      <c r="F29" s="275" t="s">
        <v>330</v>
      </c>
      <c r="G29" s="275" t="s">
        <v>330</v>
      </c>
      <c r="H29" s="275" t="s">
        <v>330</v>
      </c>
      <c r="I29" s="275" t="s">
        <v>330</v>
      </c>
      <c r="J29" s="275" t="s">
        <v>330</v>
      </c>
      <c r="K29" s="275" t="s">
        <v>330</v>
      </c>
      <c r="L29" s="119" t="s">
        <v>219</v>
      </c>
      <c r="M29" s="62"/>
    </row>
    <row r="30" spans="1:13" ht="15" customHeight="1">
      <c r="A30" s="397"/>
      <c r="B30" s="103" t="s">
        <v>93</v>
      </c>
      <c r="C30" s="104" t="s">
        <v>79</v>
      </c>
      <c r="D30" s="109" t="s">
        <v>80</v>
      </c>
      <c r="E30" s="275" t="s">
        <v>337</v>
      </c>
      <c r="F30" s="275" t="s">
        <v>337</v>
      </c>
      <c r="G30" s="275" t="s">
        <v>337</v>
      </c>
      <c r="H30" s="275" t="s">
        <v>337</v>
      </c>
      <c r="I30" s="218"/>
      <c r="J30" s="219"/>
      <c r="K30" s="275" t="s">
        <v>337</v>
      </c>
      <c r="L30" s="119" t="s">
        <v>219</v>
      </c>
      <c r="M30" s="62"/>
    </row>
    <row r="31" spans="1:13" ht="15" customHeight="1">
      <c r="A31" s="397"/>
      <c r="B31" s="103" t="s">
        <v>94</v>
      </c>
      <c r="C31" s="104" t="s">
        <v>79</v>
      </c>
      <c r="D31" s="109" t="s">
        <v>80</v>
      </c>
      <c r="E31" s="275" t="s">
        <v>332</v>
      </c>
      <c r="F31" s="275" t="s">
        <v>332</v>
      </c>
      <c r="G31" s="275" t="s">
        <v>332</v>
      </c>
      <c r="H31" s="275" t="s">
        <v>332</v>
      </c>
      <c r="I31" s="218"/>
      <c r="J31" s="219"/>
      <c r="K31" s="275" t="s">
        <v>332</v>
      </c>
      <c r="L31" s="119" t="s">
        <v>219</v>
      </c>
      <c r="M31" s="62"/>
    </row>
    <row r="32" spans="1:13" ht="15" customHeight="1">
      <c r="A32" s="397"/>
      <c r="B32" s="106" t="s">
        <v>209</v>
      </c>
      <c r="C32" s="104" t="s">
        <v>79</v>
      </c>
      <c r="D32" s="109" t="s">
        <v>80</v>
      </c>
      <c r="E32" s="275" t="s">
        <v>329</v>
      </c>
      <c r="F32" s="275" t="s">
        <v>329</v>
      </c>
      <c r="G32" s="275" t="s">
        <v>329</v>
      </c>
      <c r="H32" s="275" t="s">
        <v>329</v>
      </c>
      <c r="I32" s="275" t="s">
        <v>329</v>
      </c>
      <c r="J32" s="275" t="s">
        <v>329</v>
      </c>
      <c r="K32" s="275" t="s">
        <v>329</v>
      </c>
      <c r="L32" s="119" t="s">
        <v>219</v>
      </c>
      <c r="M32" s="62"/>
    </row>
    <row r="33" spans="1:13" ht="15" customHeight="1">
      <c r="A33" s="397"/>
      <c r="B33" s="103" t="s">
        <v>95</v>
      </c>
      <c r="C33" s="104" t="s">
        <v>79</v>
      </c>
      <c r="D33" s="109" t="s">
        <v>80</v>
      </c>
      <c r="E33" s="275" t="s">
        <v>325</v>
      </c>
      <c r="F33" s="275" t="s">
        <v>325</v>
      </c>
      <c r="G33" s="275" t="s">
        <v>325</v>
      </c>
      <c r="H33" s="275" t="s">
        <v>325</v>
      </c>
      <c r="I33" s="218"/>
      <c r="J33" s="219"/>
      <c r="K33" s="275" t="s">
        <v>325</v>
      </c>
      <c r="L33" s="120" t="s">
        <v>303</v>
      </c>
      <c r="M33" s="62"/>
    </row>
    <row r="34" spans="1:13" ht="15" customHeight="1">
      <c r="A34" s="397"/>
      <c r="B34" s="103" t="s">
        <v>96</v>
      </c>
      <c r="C34" s="104" t="s">
        <v>79</v>
      </c>
      <c r="D34" s="109" t="s">
        <v>80</v>
      </c>
      <c r="E34" s="275" t="s">
        <v>329</v>
      </c>
      <c r="F34" s="275" t="s">
        <v>329</v>
      </c>
      <c r="G34" s="275" t="s">
        <v>329</v>
      </c>
      <c r="H34" s="275" t="s">
        <v>329</v>
      </c>
      <c r="I34" s="218"/>
      <c r="J34" s="219"/>
      <c r="K34" s="275" t="s">
        <v>330</v>
      </c>
      <c r="L34" s="120" t="s">
        <v>237</v>
      </c>
      <c r="M34" s="62"/>
    </row>
    <row r="35" spans="1:13" ht="15" customHeight="1">
      <c r="A35" s="397"/>
      <c r="B35" s="103" t="s">
        <v>97</v>
      </c>
      <c r="C35" s="104" t="s">
        <v>79</v>
      </c>
      <c r="D35" s="109" t="s">
        <v>80</v>
      </c>
      <c r="E35" s="275" t="s">
        <v>324</v>
      </c>
      <c r="F35" s="275" t="s">
        <v>324</v>
      </c>
      <c r="G35" s="275" t="s">
        <v>324</v>
      </c>
      <c r="H35" s="275" t="s">
        <v>324</v>
      </c>
      <c r="I35" s="218"/>
      <c r="J35" s="219"/>
      <c r="K35" s="275" t="s">
        <v>324</v>
      </c>
      <c r="L35" s="114" t="s">
        <v>224</v>
      </c>
      <c r="M35" s="49"/>
    </row>
    <row r="36" spans="1:13" ht="15" customHeight="1">
      <c r="A36" s="397"/>
      <c r="B36" s="103" t="s">
        <v>98</v>
      </c>
      <c r="C36" s="104" t="s">
        <v>79</v>
      </c>
      <c r="D36" s="109" t="s">
        <v>80</v>
      </c>
      <c r="E36" s="275" t="s">
        <v>324</v>
      </c>
      <c r="F36" s="275" t="s">
        <v>324</v>
      </c>
      <c r="G36" s="275" t="s">
        <v>324</v>
      </c>
      <c r="H36" s="275" t="s">
        <v>324</v>
      </c>
      <c r="I36" s="218"/>
      <c r="J36" s="219"/>
      <c r="K36" s="275" t="s">
        <v>324</v>
      </c>
      <c r="L36" s="120" t="s">
        <v>197</v>
      </c>
      <c r="M36" s="62"/>
    </row>
    <row r="37" spans="1:13" ht="15" customHeight="1">
      <c r="A37" s="397"/>
      <c r="B37" s="103" t="s">
        <v>99</v>
      </c>
      <c r="C37" s="104" t="s">
        <v>79</v>
      </c>
      <c r="D37" s="109" t="s">
        <v>80</v>
      </c>
      <c r="E37" s="275">
        <v>28.6</v>
      </c>
      <c r="F37" s="105">
        <v>14.1</v>
      </c>
      <c r="G37" s="105">
        <v>16.6</v>
      </c>
      <c r="H37" s="112">
        <v>21.7</v>
      </c>
      <c r="I37" s="218"/>
      <c r="J37" s="219"/>
      <c r="K37" s="116">
        <v>24.1</v>
      </c>
      <c r="L37" s="119" t="s">
        <v>218</v>
      </c>
      <c r="M37" s="62"/>
    </row>
    <row r="38" spans="1:13" ht="15" customHeight="1">
      <c r="A38" s="397"/>
      <c r="B38" s="106" t="s">
        <v>191</v>
      </c>
      <c r="C38" s="104" t="s">
        <v>79</v>
      </c>
      <c r="D38" s="109" t="s">
        <v>80</v>
      </c>
      <c r="E38" s="275">
        <v>6.91</v>
      </c>
      <c r="F38" s="105">
        <v>4.36</v>
      </c>
      <c r="G38" s="105">
        <v>4.39</v>
      </c>
      <c r="H38" s="112">
        <v>5.81</v>
      </c>
      <c r="I38" s="111">
        <v>5.1</v>
      </c>
      <c r="J38" s="296">
        <v>6.11</v>
      </c>
      <c r="K38" s="116">
        <v>6.98</v>
      </c>
      <c r="L38" s="119" t="s">
        <v>218</v>
      </c>
      <c r="M38" s="62"/>
    </row>
    <row r="39" spans="1:13" ht="15" customHeight="1">
      <c r="A39" s="397"/>
      <c r="B39" s="106" t="s">
        <v>192</v>
      </c>
      <c r="C39" s="104" t="s">
        <v>79</v>
      </c>
      <c r="D39" s="109" t="s">
        <v>80</v>
      </c>
      <c r="E39" s="275">
        <v>0.171</v>
      </c>
      <c r="F39" s="275" t="s">
        <v>324</v>
      </c>
      <c r="G39" s="105">
        <v>0.083</v>
      </c>
      <c r="H39" s="112">
        <v>0.109</v>
      </c>
      <c r="I39" s="275">
        <v>0.07</v>
      </c>
      <c r="J39" s="275" t="s">
        <v>324</v>
      </c>
      <c r="K39" s="116">
        <v>0.261</v>
      </c>
      <c r="L39" s="119" t="s">
        <v>218</v>
      </c>
      <c r="M39" s="62"/>
    </row>
    <row r="40" spans="1:13" ht="15" customHeight="1">
      <c r="A40" s="397"/>
      <c r="B40" s="106" t="s">
        <v>193</v>
      </c>
      <c r="C40" s="104" t="s">
        <v>79</v>
      </c>
      <c r="D40" s="109" t="s">
        <v>80</v>
      </c>
      <c r="E40" s="275" t="s">
        <v>326</v>
      </c>
      <c r="F40" s="275" t="s">
        <v>326</v>
      </c>
      <c r="G40" s="275" t="s">
        <v>326</v>
      </c>
      <c r="H40" s="275" t="s">
        <v>326</v>
      </c>
      <c r="I40" s="275" t="s">
        <v>326</v>
      </c>
      <c r="J40" s="275" t="s">
        <v>326</v>
      </c>
      <c r="K40" s="275" t="s">
        <v>326</v>
      </c>
      <c r="L40" s="119" t="s">
        <v>219</v>
      </c>
      <c r="M40" s="62"/>
    </row>
    <row r="41" spans="1:13" ht="24" customHeight="1">
      <c r="A41" s="397"/>
      <c r="B41" s="103" t="s">
        <v>100</v>
      </c>
      <c r="C41" s="104" t="s">
        <v>79</v>
      </c>
      <c r="D41" s="109" t="s">
        <v>80</v>
      </c>
      <c r="E41" s="275" t="s">
        <v>333</v>
      </c>
      <c r="F41" s="275" t="s">
        <v>333</v>
      </c>
      <c r="G41" s="275" t="s">
        <v>333</v>
      </c>
      <c r="H41" s="275" t="s">
        <v>333</v>
      </c>
      <c r="I41" s="218"/>
      <c r="J41" s="219"/>
      <c r="K41" s="275" t="s">
        <v>333</v>
      </c>
      <c r="L41" s="120" t="s">
        <v>238</v>
      </c>
      <c r="M41" s="62"/>
    </row>
    <row r="42" spans="1:13" ht="24" customHeight="1">
      <c r="A42" s="397"/>
      <c r="B42" s="103" t="s">
        <v>101</v>
      </c>
      <c r="C42" s="104" t="s">
        <v>79</v>
      </c>
      <c r="D42" s="109" t="s">
        <v>80</v>
      </c>
      <c r="E42" s="275">
        <v>0.0692</v>
      </c>
      <c r="F42" s="275" t="s">
        <v>334</v>
      </c>
      <c r="G42" s="275">
        <v>0.0716</v>
      </c>
      <c r="H42" s="275">
        <v>0.085</v>
      </c>
      <c r="I42" s="218"/>
      <c r="J42" s="219"/>
      <c r="K42" s="275">
        <v>0.0765</v>
      </c>
      <c r="L42" s="114" t="s">
        <v>220</v>
      </c>
      <c r="M42" s="62"/>
    </row>
    <row r="43" spans="1:13" ht="15" customHeight="1">
      <c r="A43" s="397"/>
      <c r="B43" s="103" t="s">
        <v>102</v>
      </c>
      <c r="C43" s="104" t="s">
        <v>79</v>
      </c>
      <c r="D43" s="109" t="s">
        <v>80</v>
      </c>
      <c r="E43" s="275">
        <v>1.14</v>
      </c>
      <c r="F43" s="187">
        <v>0.82</v>
      </c>
      <c r="G43" s="105">
        <v>0.64</v>
      </c>
      <c r="H43" s="112">
        <v>0.93</v>
      </c>
      <c r="I43" s="218"/>
      <c r="J43" s="219"/>
      <c r="K43" s="116">
        <v>1.06</v>
      </c>
      <c r="L43" s="119" t="s">
        <v>218</v>
      </c>
      <c r="M43" s="62"/>
    </row>
    <row r="44" spans="1:13" ht="15" customHeight="1">
      <c r="A44" s="397"/>
      <c r="B44" s="103" t="s">
        <v>103</v>
      </c>
      <c r="C44" s="104" t="s">
        <v>79</v>
      </c>
      <c r="D44" s="109" t="s">
        <v>80</v>
      </c>
      <c r="E44" s="215"/>
      <c r="F44" s="214"/>
      <c r="G44" s="214"/>
      <c r="H44" s="215"/>
      <c r="I44" s="218"/>
      <c r="J44" s="219"/>
      <c r="K44" s="275" t="s">
        <v>427</v>
      </c>
      <c r="L44" s="119" t="s">
        <v>227</v>
      </c>
      <c r="M44" s="62"/>
    </row>
    <row r="45" spans="1:13" ht="15" customHeight="1">
      <c r="A45" s="397"/>
      <c r="B45" s="103" t="s">
        <v>104</v>
      </c>
      <c r="C45" s="104" t="s">
        <v>79</v>
      </c>
      <c r="D45" s="109" t="s">
        <v>80</v>
      </c>
      <c r="E45" s="275" t="s">
        <v>333</v>
      </c>
      <c r="F45" s="275" t="s">
        <v>333</v>
      </c>
      <c r="G45" s="275" t="s">
        <v>333</v>
      </c>
      <c r="H45" s="275" t="s">
        <v>405</v>
      </c>
      <c r="I45" s="218"/>
      <c r="J45" s="219"/>
      <c r="K45" s="275" t="s">
        <v>427</v>
      </c>
      <c r="L45" s="119" t="s">
        <v>221</v>
      </c>
      <c r="M45" s="62"/>
    </row>
    <row r="46" spans="1:13" ht="15" customHeight="1">
      <c r="A46" s="397"/>
      <c r="B46" s="103" t="s">
        <v>105</v>
      </c>
      <c r="C46" s="104" t="s">
        <v>79</v>
      </c>
      <c r="D46" s="109" t="s">
        <v>80</v>
      </c>
      <c r="E46" s="215"/>
      <c r="F46" s="214"/>
      <c r="G46" s="214"/>
      <c r="H46" s="215"/>
      <c r="I46" s="218"/>
      <c r="J46" s="219"/>
      <c r="K46" s="275" t="s">
        <v>428</v>
      </c>
      <c r="L46" s="119" t="s">
        <v>240</v>
      </c>
      <c r="M46" s="62"/>
    </row>
    <row r="47" spans="1:12" ht="15" customHeight="1">
      <c r="A47" s="397"/>
      <c r="B47" s="103" t="s">
        <v>106</v>
      </c>
      <c r="C47" s="104" t="s">
        <v>79</v>
      </c>
      <c r="D47" s="109" t="s">
        <v>80</v>
      </c>
      <c r="E47" s="215"/>
      <c r="F47" s="214"/>
      <c r="G47" s="214"/>
      <c r="H47" s="215"/>
      <c r="I47" s="218"/>
      <c r="J47" s="219"/>
      <c r="K47" s="274" t="s">
        <v>329</v>
      </c>
      <c r="L47" s="120" t="s">
        <v>239</v>
      </c>
    </row>
    <row r="48" spans="1:13" ht="24" customHeight="1">
      <c r="A48" s="397"/>
      <c r="B48" s="103" t="s">
        <v>107</v>
      </c>
      <c r="C48" s="104" t="s">
        <v>79</v>
      </c>
      <c r="D48" s="109" t="s">
        <v>80</v>
      </c>
      <c r="E48" s="215"/>
      <c r="F48" s="214"/>
      <c r="G48" s="214"/>
      <c r="H48" s="215"/>
      <c r="I48" s="218"/>
      <c r="J48" s="219"/>
      <c r="K48" s="275" t="s">
        <v>338</v>
      </c>
      <c r="L48" s="119" t="s">
        <v>228</v>
      </c>
      <c r="M48" s="62"/>
    </row>
    <row r="49" spans="1:13" ht="24" customHeight="1">
      <c r="A49" s="397"/>
      <c r="B49" s="103" t="s">
        <v>108</v>
      </c>
      <c r="C49" s="104" t="s">
        <v>79</v>
      </c>
      <c r="D49" s="109" t="s">
        <v>80</v>
      </c>
      <c r="E49" s="215"/>
      <c r="F49" s="214"/>
      <c r="G49" s="214"/>
      <c r="H49" s="215"/>
      <c r="I49" s="218"/>
      <c r="J49" s="219"/>
      <c r="K49" s="333" t="s">
        <v>430</v>
      </c>
      <c r="L49" s="120" t="s">
        <v>198</v>
      </c>
      <c r="M49" s="62"/>
    </row>
    <row r="50" spans="1:13" ht="15" customHeight="1">
      <c r="A50" s="397"/>
      <c r="B50" s="117" t="s">
        <v>194</v>
      </c>
      <c r="C50" s="104" t="s">
        <v>79</v>
      </c>
      <c r="D50" s="109" t="s">
        <v>80</v>
      </c>
      <c r="E50" s="275" t="s">
        <v>336</v>
      </c>
      <c r="F50" s="275">
        <v>1.09</v>
      </c>
      <c r="G50" s="275" t="s">
        <v>335</v>
      </c>
      <c r="H50" s="275" t="s">
        <v>335</v>
      </c>
      <c r="I50" s="218"/>
      <c r="J50" s="219"/>
      <c r="K50" s="332" t="s">
        <v>335</v>
      </c>
      <c r="L50" s="119" t="s">
        <v>241</v>
      </c>
      <c r="M50" s="62"/>
    </row>
    <row r="51" spans="1:13" ht="15" customHeight="1">
      <c r="A51" s="397"/>
      <c r="B51" s="103" t="s">
        <v>109</v>
      </c>
      <c r="C51" s="104" t="s">
        <v>79</v>
      </c>
      <c r="D51" s="109" t="s">
        <v>80</v>
      </c>
      <c r="E51" s="215"/>
      <c r="F51" s="214"/>
      <c r="G51" s="214"/>
      <c r="H51" s="215"/>
      <c r="I51" s="218"/>
      <c r="J51" s="219"/>
      <c r="K51" s="274" t="s">
        <v>429</v>
      </c>
      <c r="L51" s="120" t="s">
        <v>229</v>
      </c>
      <c r="M51" s="62"/>
    </row>
    <row r="52" spans="1:13" ht="24" customHeight="1">
      <c r="A52" s="397"/>
      <c r="B52" s="103" t="s">
        <v>110</v>
      </c>
      <c r="C52" s="104" t="s">
        <v>79</v>
      </c>
      <c r="D52" s="109" t="s">
        <v>80</v>
      </c>
      <c r="E52" s="215"/>
      <c r="F52" s="214"/>
      <c r="G52" s="214"/>
      <c r="H52" s="215"/>
      <c r="I52" s="218"/>
      <c r="J52" s="219"/>
      <c r="K52" s="116"/>
      <c r="L52" s="119" t="s">
        <v>242</v>
      </c>
      <c r="M52" s="62"/>
    </row>
    <row r="53" spans="1:13" ht="15" customHeight="1">
      <c r="A53" s="397"/>
      <c r="B53" s="103" t="s">
        <v>111</v>
      </c>
      <c r="C53" s="104" t="s">
        <v>79</v>
      </c>
      <c r="D53" s="109" t="s">
        <v>80</v>
      </c>
      <c r="E53" s="215"/>
      <c r="F53" s="214"/>
      <c r="G53" s="214"/>
      <c r="H53" s="215"/>
      <c r="I53" s="218"/>
      <c r="J53" s="219"/>
      <c r="K53" s="116">
        <v>15</v>
      </c>
      <c r="L53" s="120" t="s">
        <v>243</v>
      </c>
      <c r="M53" s="62"/>
    </row>
    <row r="54" spans="1:13" ht="24" customHeight="1">
      <c r="A54" s="397"/>
      <c r="B54" s="103" t="s">
        <v>112</v>
      </c>
      <c r="C54" s="104" t="s">
        <v>79</v>
      </c>
      <c r="D54" s="109" t="s">
        <v>80</v>
      </c>
      <c r="E54" s="215"/>
      <c r="F54" s="214"/>
      <c r="G54" s="214"/>
      <c r="H54" s="215"/>
      <c r="I54" s="218"/>
      <c r="J54" s="219"/>
      <c r="K54" s="116">
        <v>-40.4</v>
      </c>
      <c r="L54" s="119" t="s">
        <v>244</v>
      </c>
      <c r="M54" s="62"/>
    </row>
    <row r="55" spans="1:13" ht="15" customHeight="1">
      <c r="A55" s="397"/>
      <c r="B55" s="106" t="s">
        <v>202</v>
      </c>
      <c r="C55" s="104" t="s">
        <v>79</v>
      </c>
      <c r="D55" s="109" t="s">
        <v>80</v>
      </c>
      <c r="E55" s="215"/>
      <c r="F55" s="214"/>
      <c r="G55" s="214"/>
      <c r="H55" s="215"/>
      <c r="I55" s="111">
        <v>1.43</v>
      </c>
      <c r="J55" s="275" t="s">
        <v>421</v>
      </c>
      <c r="K55" s="220"/>
      <c r="L55" s="119" t="s">
        <v>225</v>
      </c>
      <c r="M55" s="62"/>
    </row>
    <row r="56" spans="1:13" ht="15" customHeight="1">
      <c r="A56" s="397"/>
      <c r="B56" s="106" t="s">
        <v>200</v>
      </c>
      <c r="C56" s="104" t="s">
        <v>79</v>
      </c>
      <c r="D56" s="109" t="s">
        <v>80</v>
      </c>
      <c r="E56" s="215"/>
      <c r="F56" s="214"/>
      <c r="G56" s="214"/>
      <c r="H56" s="215"/>
      <c r="I56" s="275" t="s">
        <v>337</v>
      </c>
      <c r="J56" s="275" t="s">
        <v>331</v>
      </c>
      <c r="K56" s="220"/>
      <c r="L56" s="120" t="s">
        <v>228</v>
      </c>
      <c r="M56" s="62"/>
    </row>
    <row r="57" spans="1:13" ht="15" customHeight="1">
      <c r="A57" s="397"/>
      <c r="B57" s="106" t="s">
        <v>195</v>
      </c>
      <c r="C57" s="104" t="s">
        <v>79</v>
      </c>
      <c r="D57" s="109" t="s">
        <v>80</v>
      </c>
      <c r="E57" s="215"/>
      <c r="F57" s="214"/>
      <c r="G57" s="214"/>
      <c r="H57" s="215"/>
      <c r="I57" s="275" t="s">
        <v>338</v>
      </c>
      <c r="J57" s="275" t="s">
        <v>338</v>
      </c>
      <c r="K57" s="220"/>
      <c r="L57" s="120" t="s">
        <v>245</v>
      </c>
      <c r="M57" s="62"/>
    </row>
    <row r="58" spans="1:13" ht="24" customHeight="1">
      <c r="A58" s="397"/>
      <c r="B58" s="107" t="s">
        <v>201</v>
      </c>
      <c r="C58" s="108" t="s">
        <v>79</v>
      </c>
      <c r="D58" s="110" t="s">
        <v>80</v>
      </c>
      <c r="E58" s="217"/>
      <c r="F58" s="216"/>
      <c r="G58" s="216"/>
      <c r="H58" s="217"/>
      <c r="I58" s="222">
        <v>23.4</v>
      </c>
      <c r="J58" s="223">
        <v>2.12</v>
      </c>
      <c r="K58" s="221"/>
      <c r="L58" s="121" t="s">
        <v>199</v>
      </c>
      <c r="M58" s="62"/>
    </row>
    <row r="59" spans="2:12" ht="12.75"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</row>
    <row r="60" spans="2:9" ht="12.75">
      <c r="B60" s="50" t="s">
        <v>216</v>
      </c>
      <c r="I60" s="49"/>
    </row>
    <row r="62" spans="1:13" ht="27" customHeight="1">
      <c r="A62" s="397" t="s">
        <v>203</v>
      </c>
      <c r="B62" s="379" t="s">
        <v>71</v>
      </c>
      <c r="C62" s="379" t="s">
        <v>72</v>
      </c>
      <c r="D62" s="178"/>
      <c r="E62" s="383" t="s">
        <v>285</v>
      </c>
      <c r="F62" s="383"/>
      <c r="G62" s="383"/>
      <c r="H62" s="383"/>
      <c r="I62" s="379" t="s">
        <v>73</v>
      </c>
      <c r="J62" s="379"/>
      <c r="K62" s="379"/>
      <c r="L62" s="198" t="s">
        <v>423</v>
      </c>
      <c r="M62" s="226"/>
    </row>
    <row r="63" spans="1:13" ht="13.5" customHeight="1">
      <c r="A63" s="397"/>
      <c r="B63" s="379"/>
      <c r="C63" s="379"/>
      <c r="D63" s="179" t="s">
        <v>74</v>
      </c>
      <c r="E63" s="379" t="s">
        <v>75</v>
      </c>
      <c r="F63" s="379"/>
      <c r="G63" s="379"/>
      <c r="H63" s="379"/>
      <c r="I63" s="379"/>
      <c r="J63" s="379"/>
      <c r="K63" s="379"/>
      <c r="L63" s="377">
        <v>14877</v>
      </c>
      <c r="M63" s="226"/>
    </row>
    <row r="64" spans="1:13" ht="12.75">
      <c r="A64" s="397"/>
      <c r="B64" s="379"/>
      <c r="C64" s="379"/>
      <c r="D64" s="179"/>
      <c r="E64" s="174">
        <v>44756</v>
      </c>
      <c r="F64" s="174">
        <v>44858</v>
      </c>
      <c r="G64" s="174">
        <v>44949</v>
      </c>
      <c r="H64" s="174">
        <v>45035</v>
      </c>
      <c r="I64" s="379"/>
      <c r="J64" s="379"/>
      <c r="K64" s="379"/>
      <c r="L64" s="378"/>
      <c r="M64" s="226"/>
    </row>
    <row r="65" spans="1:13" ht="22.5" customHeight="1">
      <c r="A65" s="397"/>
      <c r="B65" s="122" t="s">
        <v>193</v>
      </c>
      <c r="C65" s="175" t="s">
        <v>79</v>
      </c>
      <c r="D65" s="176" t="s">
        <v>269</v>
      </c>
      <c r="E65" s="275" t="s">
        <v>326</v>
      </c>
      <c r="F65" s="275" t="s">
        <v>326</v>
      </c>
      <c r="G65" s="275" t="s">
        <v>326</v>
      </c>
      <c r="H65" s="275" t="s">
        <v>326</v>
      </c>
      <c r="I65" s="380" t="s">
        <v>219</v>
      </c>
      <c r="J65" s="381"/>
      <c r="K65" s="382"/>
      <c r="M65" s="226"/>
    </row>
    <row r="66" spans="1:11" ht="33.75">
      <c r="A66" s="397"/>
      <c r="B66" s="106" t="s">
        <v>275</v>
      </c>
      <c r="C66" s="104" t="s">
        <v>79</v>
      </c>
      <c r="D66" s="113" t="s">
        <v>269</v>
      </c>
      <c r="E66" s="275" t="s">
        <v>340</v>
      </c>
      <c r="F66" s="275" t="s">
        <v>340</v>
      </c>
      <c r="G66" s="275" t="s">
        <v>340</v>
      </c>
      <c r="H66" s="275" t="s">
        <v>340</v>
      </c>
      <c r="I66" s="384" t="s">
        <v>270</v>
      </c>
      <c r="J66" s="385"/>
      <c r="K66" s="386"/>
    </row>
    <row r="67" spans="1:11" ht="45">
      <c r="A67" s="397"/>
      <c r="B67" s="106" t="s">
        <v>271</v>
      </c>
      <c r="C67" s="104" t="s">
        <v>79</v>
      </c>
      <c r="D67" s="113" t="s">
        <v>269</v>
      </c>
      <c r="E67" s="106">
        <v>-26.7</v>
      </c>
      <c r="F67" s="105">
        <v>-18.76</v>
      </c>
      <c r="G67" s="105">
        <v>-20.49</v>
      </c>
      <c r="H67" s="112">
        <v>-13.19</v>
      </c>
      <c r="I67" s="387" t="s">
        <v>244</v>
      </c>
      <c r="J67" s="388"/>
      <c r="K67" s="389"/>
    </row>
    <row r="68" spans="1:11" ht="12.75">
      <c r="A68" s="397"/>
      <c r="B68" s="106" t="s">
        <v>272</v>
      </c>
      <c r="C68" s="104" t="s">
        <v>79</v>
      </c>
      <c r="D68" s="113" t="s">
        <v>269</v>
      </c>
      <c r="E68" s="106">
        <v>25.3</v>
      </c>
      <c r="F68" s="105">
        <v>16.8</v>
      </c>
      <c r="G68" s="105">
        <v>10.2</v>
      </c>
      <c r="H68" s="112">
        <v>17.8</v>
      </c>
      <c r="I68" s="387" t="s">
        <v>276</v>
      </c>
      <c r="J68" s="388"/>
      <c r="K68" s="389"/>
    </row>
    <row r="69" spans="1:11" ht="12.75">
      <c r="A69" s="397"/>
      <c r="B69" s="106" t="s">
        <v>273</v>
      </c>
      <c r="C69" s="104" t="s">
        <v>79</v>
      </c>
      <c r="D69" s="113" t="s">
        <v>269</v>
      </c>
      <c r="E69" s="106">
        <v>437</v>
      </c>
      <c r="F69" s="105">
        <v>539</v>
      </c>
      <c r="G69" s="105">
        <v>585</v>
      </c>
      <c r="H69" s="112">
        <v>522</v>
      </c>
      <c r="I69" s="387" t="s">
        <v>277</v>
      </c>
      <c r="J69" s="388"/>
      <c r="K69" s="389"/>
    </row>
    <row r="70" spans="1:11" ht="12.75">
      <c r="A70" s="397"/>
      <c r="B70" s="172" t="s">
        <v>274</v>
      </c>
      <c r="C70" s="108" t="s">
        <v>79</v>
      </c>
      <c r="D70" s="173" t="s">
        <v>269</v>
      </c>
      <c r="E70" s="107">
        <v>7.29</v>
      </c>
      <c r="F70" s="123">
        <v>7.57</v>
      </c>
      <c r="G70" s="123">
        <v>8.01</v>
      </c>
      <c r="H70" s="124">
        <v>7.38</v>
      </c>
      <c r="I70" s="390" t="s">
        <v>278</v>
      </c>
      <c r="J70" s="391"/>
      <c r="K70" s="392"/>
    </row>
    <row r="73" spans="1:12" ht="27" customHeight="1">
      <c r="A73" s="393" t="s">
        <v>279</v>
      </c>
      <c r="B73" s="379" t="s">
        <v>71</v>
      </c>
      <c r="C73" s="379" t="s">
        <v>72</v>
      </c>
      <c r="D73" s="383" t="s">
        <v>286</v>
      </c>
      <c r="E73" s="383"/>
      <c r="F73" s="379" t="s">
        <v>73</v>
      </c>
      <c r="G73" s="379"/>
      <c r="H73" s="379"/>
      <c r="L73" s="244" t="s">
        <v>425</v>
      </c>
    </row>
    <row r="74" spans="1:13" ht="12.75">
      <c r="A74" s="393"/>
      <c r="B74" s="379"/>
      <c r="C74" s="379"/>
      <c r="D74" s="379" t="s">
        <v>74</v>
      </c>
      <c r="E74" s="177" t="s">
        <v>77</v>
      </c>
      <c r="F74" s="379"/>
      <c r="G74" s="379"/>
      <c r="H74" s="379"/>
      <c r="L74" s="295">
        <v>4.086</v>
      </c>
      <c r="M74" s="226"/>
    </row>
    <row r="75" spans="1:14" ht="12.75">
      <c r="A75" s="393"/>
      <c r="B75" s="379"/>
      <c r="C75" s="379"/>
      <c r="D75" s="379"/>
      <c r="E75" s="174">
        <v>44858</v>
      </c>
      <c r="F75" s="379"/>
      <c r="G75" s="379"/>
      <c r="H75" s="379"/>
      <c r="M75">
        <v>948.6</v>
      </c>
      <c r="N75" t="s">
        <v>353</v>
      </c>
    </row>
    <row r="76" spans="1:14" ht="12.75" customHeight="1">
      <c r="A76" s="393"/>
      <c r="B76" s="180" t="s">
        <v>280</v>
      </c>
      <c r="C76" s="181" t="s">
        <v>79</v>
      </c>
      <c r="D76" s="115" t="s">
        <v>281</v>
      </c>
      <c r="E76" s="275" t="s">
        <v>352</v>
      </c>
      <c r="F76" s="396" t="s">
        <v>219</v>
      </c>
      <c r="G76" s="396"/>
      <c r="H76" s="396"/>
      <c r="M76" s="246">
        <v>11425</v>
      </c>
      <c r="N76" t="s">
        <v>354</v>
      </c>
    </row>
    <row r="77" spans="1:14" ht="22.5">
      <c r="A77" s="393"/>
      <c r="B77" s="116" t="s">
        <v>282</v>
      </c>
      <c r="C77" s="182" t="s">
        <v>79</v>
      </c>
      <c r="D77" s="116" t="s">
        <v>281</v>
      </c>
      <c r="E77" s="275">
        <v>46.1</v>
      </c>
      <c r="F77" s="394" t="s">
        <v>222</v>
      </c>
      <c r="G77" s="394"/>
      <c r="H77" s="394"/>
      <c r="M77">
        <f>M76*M75/1000</f>
        <v>10837.755</v>
      </c>
      <c r="N77" t="s">
        <v>358</v>
      </c>
    </row>
    <row r="78" spans="1:8" ht="12.75">
      <c r="A78" s="393"/>
      <c r="B78" s="116" t="s">
        <v>104</v>
      </c>
      <c r="C78" s="182" t="s">
        <v>79</v>
      </c>
      <c r="D78" s="116" t="s">
        <v>281</v>
      </c>
      <c r="E78" s="275" t="s">
        <v>333</v>
      </c>
      <c r="F78" s="394" t="s">
        <v>283</v>
      </c>
      <c r="G78" s="394"/>
      <c r="H78" s="394"/>
    </row>
    <row r="79" spans="1:8" ht="12.75">
      <c r="A79" s="393"/>
      <c r="B79" s="116" t="s">
        <v>272</v>
      </c>
      <c r="C79" s="182" t="s">
        <v>79</v>
      </c>
      <c r="D79" s="116" t="s">
        <v>281</v>
      </c>
      <c r="E79" s="116">
        <v>17.8</v>
      </c>
      <c r="F79" s="394" t="s">
        <v>276</v>
      </c>
      <c r="G79" s="394"/>
      <c r="H79" s="394"/>
    </row>
    <row r="80" spans="1:8" ht="12.75">
      <c r="A80" s="393"/>
      <c r="B80" s="116" t="s">
        <v>274</v>
      </c>
      <c r="C80" s="182" t="s">
        <v>79</v>
      </c>
      <c r="D80" s="116" t="s">
        <v>281</v>
      </c>
      <c r="E80" s="116">
        <v>8.38</v>
      </c>
      <c r="F80" s="394" t="s">
        <v>278</v>
      </c>
      <c r="G80" s="394"/>
      <c r="H80" s="394"/>
    </row>
    <row r="81" spans="1:8" ht="12.75">
      <c r="A81" s="393"/>
      <c r="B81" s="183" t="s">
        <v>284</v>
      </c>
      <c r="C81" s="184" t="s">
        <v>79</v>
      </c>
      <c r="D81" s="125" t="s">
        <v>281</v>
      </c>
      <c r="E81" s="116">
        <v>497</v>
      </c>
      <c r="F81" s="395" t="s">
        <v>277</v>
      </c>
      <c r="G81" s="395"/>
      <c r="H81" s="395"/>
    </row>
  </sheetData>
  <sheetProtection/>
  <mergeCells count="33">
    <mergeCell ref="C7:C9"/>
    <mergeCell ref="D8:D9"/>
    <mergeCell ref="A62:A70"/>
    <mergeCell ref="B62:B64"/>
    <mergeCell ref="C62:C64"/>
    <mergeCell ref="A7:A58"/>
    <mergeCell ref="F73:H75"/>
    <mergeCell ref="F76:H76"/>
    <mergeCell ref="F77:H77"/>
    <mergeCell ref="F78:H78"/>
    <mergeCell ref="F79:H79"/>
    <mergeCell ref="D73:E73"/>
    <mergeCell ref="D74:D75"/>
    <mergeCell ref="I66:K66"/>
    <mergeCell ref="I67:K67"/>
    <mergeCell ref="I68:K68"/>
    <mergeCell ref="I69:K69"/>
    <mergeCell ref="I70:K70"/>
    <mergeCell ref="A73:A81"/>
    <mergeCell ref="B73:B75"/>
    <mergeCell ref="C73:C75"/>
    <mergeCell ref="F80:H80"/>
    <mergeCell ref="F81:H81"/>
    <mergeCell ref="L63:L64"/>
    <mergeCell ref="I62:K64"/>
    <mergeCell ref="I65:K65"/>
    <mergeCell ref="A4:L5"/>
    <mergeCell ref="E8:H8"/>
    <mergeCell ref="I8:J8"/>
    <mergeCell ref="E7:K7"/>
    <mergeCell ref="E62:H62"/>
    <mergeCell ref="E63:H63"/>
    <mergeCell ref="B7:B9"/>
  </mergeCells>
  <hyperlinks>
    <hyperlink ref="A2" location="REPORTING!A1" display="MENU"/>
    <hyperlink ref="A1" location="'13. SCARICHI IDRICI'!A1" display="&gt; 13 &lt;"/>
  </hyperlinks>
  <printOptions/>
  <pageMargins left="0.75" right="0.75" top="1" bottom="1" header="0.5" footer="0.5"/>
  <pageSetup fitToHeight="1" fitToWidth="1" horizontalDpi="600" verticalDpi="600" orientation="portrait" paperSize="8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9" sqref="E19"/>
    </sheetView>
  </sheetViews>
  <sheetFormatPr defaultColWidth="9.140625" defaultRowHeight="12.75"/>
  <sheetData>
    <row r="1" ht="12.75">
      <c r="A1" s="8" t="s">
        <v>31</v>
      </c>
    </row>
    <row r="2" spans="1:2" ht="26.25" customHeight="1">
      <c r="A2" s="4" t="s">
        <v>17</v>
      </c>
      <c r="B2" s="2" t="s">
        <v>15</v>
      </c>
    </row>
    <row r="4" spans="1:7" ht="12.75">
      <c r="A4" s="340" t="s">
        <v>258</v>
      </c>
      <c r="B4" s="340"/>
      <c r="C4" s="340"/>
      <c r="D4" s="340"/>
      <c r="E4" s="340"/>
      <c r="F4" s="340"/>
      <c r="G4" s="340"/>
    </row>
    <row r="5" spans="1:7" ht="12.75">
      <c r="A5" s="340"/>
      <c r="B5" s="340"/>
      <c r="C5" s="340"/>
      <c r="D5" s="340"/>
      <c r="E5" s="340"/>
      <c r="F5" s="340"/>
      <c r="G5" s="340"/>
    </row>
    <row r="6" ht="12.75">
      <c r="E6" s="213"/>
    </row>
    <row r="7" spans="1:7" ht="12.75">
      <c r="A7" s="405" t="s">
        <v>307</v>
      </c>
      <c r="B7" s="406"/>
      <c r="C7" s="406"/>
      <c r="D7" s="406"/>
      <c r="E7" s="406"/>
      <c r="F7" s="406"/>
      <c r="G7" s="407"/>
    </row>
    <row r="8" spans="1:7" ht="12.75">
      <c r="A8" s="408"/>
      <c r="B8" s="409"/>
      <c r="C8" s="409"/>
      <c r="D8" s="409"/>
      <c r="E8" s="409"/>
      <c r="F8" s="409"/>
      <c r="G8" s="410"/>
    </row>
    <row r="9" ht="12.75">
      <c r="E9" s="213"/>
    </row>
    <row r="10" spans="1:7" ht="12.75">
      <c r="A10" s="399" t="s">
        <v>424</v>
      </c>
      <c r="B10" s="400"/>
      <c r="C10" s="400"/>
      <c r="D10" s="400"/>
      <c r="E10" s="400"/>
      <c r="F10" s="400"/>
      <c r="G10" s="401"/>
    </row>
    <row r="11" spans="1:7" ht="12.75">
      <c r="A11" s="402"/>
      <c r="B11" s="403"/>
      <c r="C11" s="403"/>
      <c r="D11" s="403"/>
      <c r="E11" s="403"/>
      <c r="F11" s="403"/>
      <c r="G11" s="404"/>
    </row>
    <row r="12" spans="1:5" ht="12.75">
      <c r="A12" s="193"/>
      <c r="B12" s="192"/>
      <c r="E12" s="191"/>
    </row>
    <row r="13" spans="2:7" ht="12.75">
      <c r="B13" s="37"/>
      <c r="G13" s="37"/>
    </row>
    <row r="14" spans="2:7" ht="12.75">
      <c r="B14" s="37"/>
      <c r="G14" s="37"/>
    </row>
    <row r="15" spans="2:6" ht="12.75">
      <c r="B15" s="398"/>
      <c r="C15" s="398"/>
      <c r="D15" s="398"/>
      <c r="E15" s="398"/>
      <c r="F15" s="398"/>
    </row>
  </sheetData>
  <sheetProtection/>
  <mergeCells count="4">
    <mergeCell ref="B15:F15"/>
    <mergeCell ref="A4:G5"/>
    <mergeCell ref="A10:G11"/>
    <mergeCell ref="A7:G8"/>
  </mergeCells>
  <hyperlinks>
    <hyperlink ref="A2" location="REPORTING!A1" display="MENU"/>
    <hyperlink ref="A1" location="'14. RUMORE'!A2" display="&gt; 14 &lt;"/>
    <hyperlink ref="A7:G8" r:id="rId1" display="MONITORAGGIO CLIMA ACUSTICO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20"/>
  <sheetViews>
    <sheetView zoomScalePageLayoutView="0" workbookViewId="0" topLeftCell="A1">
      <selection activeCell="J18" sqref="J18"/>
    </sheetView>
  </sheetViews>
  <sheetFormatPr defaultColWidth="9.140625" defaultRowHeight="12.75"/>
  <sheetData>
    <row r="1" ht="12.75">
      <c r="A1" s="8" t="s">
        <v>32</v>
      </c>
    </row>
    <row r="2" spans="1:9" ht="26.25" customHeight="1">
      <c r="A2" s="4" t="s">
        <v>17</v>
      </c>
      <c r="B2" s="2" t="s">
        <v>15</v>
      </c>
      <c r="G2" s="57" t="s">
        <v>187</v>
      </c>
      <c r="H2" s="58"/>
      <c r="I2" s="58"/>
    </row>
    <row r="4" spans="2:9" ht="12.75" customHeight="1">
      <c r="B4" s="371" t="s">
        <v>187</v>
      </c>
      <c r="C4" s="371"/>
      <c r="D4" s="371"/>
      <c r="E4" s="371"/>
      <c r="F4" s="371"/>
      <c r="G4" s="371"/>
      <c r="H4" s="371"/>
      <c r="I4" s="371"/>
    </row>
    <row r="5" spans="2:9" ht="12.75" customHeight="1">
      <c r="B5" s="371"/>
      <c r="C5" s="371"/>
      <c r="D5" s="371"/>
      <c r="E5" s="371"/>
      <c r="F5" s="371"/>
      <c r="G5" s="371"/>
      <c r="H5" s="371"/>
      <c r="I5" s="371"/>
    </row>
    <row r="6" ht="12.75">
      <c r="G6" s="199"/>
    </row>
    <row r="7" spans="2:9" ht="28.5" customHeight="1">
      <c r="B7" s="416" t="s">
        <v>259</v>
      </c>
      <c r="C7" s="415"/>
      <c r="D7" s="415" t="s">
        <v>185</v>
      </c>
      <c r="E7" s="415"/>
      <c r="F7" s="415"/>
      <c r="G7" s="425" t="s">
        <v>186</v>
      </c>
      <c r="H7" s="426"/>
      <c r="I7" s="427"/>
    </row>
    <row r="8" spans="2:9" ht="28.5" customHeight="1">
      <c r="B8" s="421" t="s">
        <v>173</v>
      </c>
      <c r="C8" s="422"/>
      <c r="D8" s="428" t="s">
        <v>359</v>
      </c>
      <c r="E8" s="429"/>
      <c r="F8" s="430"/>
      <c r="G8" s="417" t="s">
        <v>294</v>
      </c>
      <c r="H8" s="417"/>
      <c r="I8" s="418"/>
    </row>
    <row r="9" spans="2:9" ht="28.5" customHeight="1">
      <c r="B9" s="423" t="s">
        <v>172</v>
      </c>
      <c r="C9" s="424"/>
      <c r="D9" s="411" t="s">
        <v>360</v>
      </c>
      <c r="E9" s="412"/>
      <c r="F9" s="413"/>
      <c r="G9" s="419" t="s">
        <v>294</v>
      </c>
      <c r="H9" s="419"/>
      <c r="I9" s="420"/>
    </row>
    <row r="13" ht="15">
      <c r="D13" s="40"/>
    </row>
    <row r="15" spans="2:5" ht="12.75">
      <c r="B15" s="39"/>
      <c r="E15" s="16"/>
    </row>
    <row r="17" spans="2:5" ht="12.75">
      <c r="B17" s="39"/>
      <c r="E17" s="16"/>
    </row>
    <row r="19" spans="2:5" ht="12.75">
      <c r="B19" s="414"/>
      <c r="C19" s="336"/>
      <c r="E19" s="16"/>
    </row>
    <row r="20" spans="2:3" ht="12.75">
      <c r="B20" s="336"/>
      <c r="C20" s="336"/>
    </row>
  </sheetData>
  <sheetProtection/>
  <mergeCells count="11">
    <mergeCell ref="D8:F8"/>
    <mergeCell ref="D9:F9"/>
    <mergeCell ref="B19:C20"/>
    <mergeCell ref="B4:I5"/>
    <mergeCell ref="D7:F7"/>
    <mergeCell ref="B7:C7"/>
    <mergeCell ref="G8:I8"/>
    <mergeCell ref="G9:I9"/>
    <mergeCell ref="B8:C8"/>
    <mergeCell ref="B9:C9"/>
    <mergeCell ref="G7:I7"/>
  </mergeCells>
  <hyperlinks>
    <hyperlink ref="A2" location="REPORTING!A1" display="MENU"/>
    <hyperlink ref="A1" location="'15. ACQUE SOTTERRANEE'!A1" display="&gt; 15 &lt;"/>
    <hyperlink ref="D8:F8" r:id="rId1" display="RDP 2022-L2662"/>
    <hyperlink ref="D9:F9" r:id="rId2" display="RDP 2021-L2663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2.421875" style="0" customWidth="1"/>
    <col min="2" max="2" width="15.28125" style="0" customWidth="1"/>
    <col min="3" max="3" width="12.8515625" style="0" customWidth="1"/>
  </cols>
  <sheetData>
    <row r="1" ht="12.75">
      <c r="A1" s="8" t="s">
        <v>34</v>
      </c>
    </row>
    <row r="2" spans="1:2" ht="26.25" customHeight="1">
      <c r="A2" s="4" t="s">
        <v>17</v>
      </c>
      <c r="B2" s="2" t="s">
        <v>15</v>
      </c>
    </row>
    <row r="4" spans="1:3" ht="12.75" customHeight="1">
      <c r="A4" s="371" t="s">
        <v>260</v>
      </c>
      <c r="B4" s="371"/>
      <c r="C4" s="371"/>
    </row>
    <row r="5" spans="1:3" ht="12.75" customHeight="1">
      <c r="A5" s="371"/>
      <c r="B5" s="371"/>
      <c r="C5" s="371"/>
    </row>
    <row r="6" ht="12.75">
      <c r="C6" s="213"/>
    </row>
    <row r="7" spans="1:5" ht="43.5" customHeight="1">
      <c r="A7" s="126" t="s">
        <v>120</v>
      </c>
      <c r="B7" s="127" t="s">
        <v>121</v>
      </c>
      <c r="C7" s="303">
        <f>'2. COMBUSTIBILI'!D7/'5. PRODUZIONE'!D9</f>
        <v>0.22023639334034278</v>
      </c>
      <c r="E7" s="37"/>
    </row>
  </sheetData>
  <sheetProtection/>
  <mergeCells count="1">
    <mergeCell ref="A4:C5"/>
  </mergeCells>
  <hyperlinks>
    <hyperlink ref="A2" location="REPORTING!A1" display="MENU"/>
    <hyperlink ref="A1" location="'16. CONSUMI SPECIFICI'!A1" display="&gt; 16 &lt;"/>
  </hyperlinks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0.421875" style="0" bestFit="1" customWidth="1"/>
    <col min="2" max="2" width="14.7109375" style="0" customWidth="1"/>
    <col min="3" max="3" width="14.8515625" style="0" customWidth="1"/>
    <col min="4" max="4" width="12.421875" style="0" bestFit="1" customWidth="1"/>
    <col min="8" max="8" width="12.00390625" style="0" bestFit="1" customWidth="1"/>
    <col min="11" max="11" width="11.28125" style="0" customWidth="1"/>
    <col min="12" max="12" width="9.57421875" style="0" bestFit="1" customWidth="1"/>
    <col min="14" max="14" width="10.7109375" style="0" customWidth="1"/>
  </cols>
  <sheetData>
    <row r="1" ht="12.75">
      <c r="A1" s="5" t="s">
        <v>36</v>
      </c>
    </row>
    <row r="2" spans="1:18" ht="26.25" customHeight="1">
      <c r="A2" s="4" t="s">
        <v>17</v>
      </c>
      <c r="B2" s="2" t="s">
        <v>15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5:18" ht="12.75"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12.75">
      <c r="A4" s="371" t="s">
        <v>261</v>
      </c>
      <c r="B4" s="371"/>
      <c r="C4" s="371"/>
      <c r="E4" s="226"/>
      <c r="F4" s="226"/>
      <c r="G4" s="226"/>
      <c r="H4" s="226"/>
      <c r="I4" s="226"/>
      <c r="J4" s="226"/>
      <c r="K4" s="226"/>
      <c r="L4" s="233"/>
      <c r="M4" s="226"/>
      <c r="N4" s="226"/>
      <c r="O4" s="226"/>
      <c r="P4" s="226"/>
      <c r="Q4" s="226"/>
      <c r="R4" s="226"/>
    </row>
    <row r="5" spans="1:18" ht="12.75">
      <c r="A5" s="371"/>
      <c r="B5" s="371"/>
      <c r="C5" s="371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</row>
    <row r="6" spans="3:18" ht="12.75">
      <c r="C6" s="213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</row>
    <row r="7" spans="1:18" ht="36" customHeight="1">
      <c r="A7" s="130" t="s">
        <v>113</v>
      </c>
      <c r="B7" s="89" t="s">
        <v>114</v>
      </c>
      <c r="C7" s="304">
        <f>'6. EMISSIONI'!D8/'5. PRODUZIONE'!D9*1000</f>
        <v>0.3026854762157085</v>
      </c>
      <c r="E7" s="225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</row>
    <row r="8" spans="1:18" ht="36" customHeight="1">
      <c r="A8" s="99" t="s">
        <v>115</v>
      </c>
      <c r="B8" s="92" t="s">
        <v>114</v>
      </c>
      <c r="C8" s="305">
        <f>'6. EMISSIONI'!H9/'5. PRODUZIONE'!D9*1000</f>
        <v>0.020000517006155356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1:18" ht="36" customHeight="1">
      <c r="A9" s="99" t="s">
        <v>116</v>
      </c>
      <c r="B9" s="92" t="s">
        <v>114</v>
      </c>
      <c r="C9" s="305">
        <f>'6. EMISSIONI'!D11/'5. PRODUZIONE'!D9</f>
        <v>0.4525451687783072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</row>
    <row r="10" spans="1:18" ht="36" customHeight="1">
      <c r="A10" s="159" t="s">
        <v>118</v>
      </c>
      <c r="B10" s="128" t="s">
        <v>119</v>
      </c>
      <c r="C10" s="306">
        <f>'6. EMISSIONI'!D8/485465*1000000</f>
        <v>60.53989474009455</v>
      </c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</row>
    <row r="11" spans="1:18" ht="36" customHeight="1">
      <c r="A11" s="160" t="s">
        <v>117</v>
      </c>
      <c r="B11" s="129" t="s">
        <v>119</v>
      </c>
      <c r="C11" s="307">
        <f>'6. EMISSIONI'!H9/485465*1000000</f>
        <v>4.000288383302606</v>
      </c>
      <c r="E11" s="225"/>
      <c r="F11" s="226"/>
      <c r="G11" s="226"/>
      <c r="H11" s="226"/>
      <c r="I11" s="234"/>
      <c r="J11" s="226"/>
      <c r="K11" s="226"/>
      <c r="L11" s="234"/>
      <c r="M11" s="226"/>
      <c r="N11" s="226"/>
      <c r="O11" s="226"/>
      <c r="P11" s="226"/>
      <c r="Q11" s="226"/>
      <c r="R11" s="226"/>
    </row>
    <row r="12" spans="3:18" ht="12.75">
      <c r="C12" s="6"/>
      <c r="D12" s="226"/>
      <c r="E12" s="226"/>
      <c r="F12" s="226"/>
      <c r="G12" s="234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</row>
    <row r="13" spans="4:18" ht="12.75"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</row>
    <row r="14" spans="3:18" ht="12.75">
      <c r="C14" s="229"/>
      <c r="D14" s="234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</row>
    <row r="15" spans="5:18" ht="12.75"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</row>
    <row r="16" spans="5:18" ht="12.75"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</row>
    <row r="17" spans="5:18" ht="12.75"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</row>
    <row r="18" spans="5:18" ht="12.75"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5:18" ht="12.75"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5:18" ht="12.75"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</row>
    <row r="21" spans="5:18" ht="12.75"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5:18" ht="12.75"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</sheetData>
  <sheetProtection/>
  <mergeCells count="1">
    <mergeCell ref="A4:C5"/>
  </mergeCells>
  <hyperlinks>
    <hyperlink ref="A2" location="REPORTING!A1" display="MENU"/>
    <hyperlink ref="A1" location="'17. FATTORI DI EMISSIONE'!A1" display="&gt; 17 &lt;"/>
  </hyperlinks>
  <printOptions/>
  <pageMargins left="0.75" right="0.75" top="1" bottom="1" header="0.5" footer="0.5"/>
  <pageSetup fitToHeight="1" fitToWidth="1" horizontalDpi="600" verticalDpi="600" orientation="portrait" paperSize="9" scale="8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S78"/>
  <sheetViews>
    <sheetView tabSelected="1" zoomScalePageLayoutView="0" workbookViewId="0" topLeftCell="A58">
      <selection activeCell="L63" sqref="L63"/>
    </sheetView>
  </sheetViews>
  <sheetFormatPr defaultColWidth="9.140625" defaultRowHeight="12.75"/>
  <cols>
    <col min="1" max="1" width="20.8515625" style="0" customWidth="1"/>
    <col min="2" max="2" width="29.57421875" style="0" customWidth="1"/>
    <col min="3" max="3" width="49.57421875" style="0" customWidth="1"/>
    <col min="4" max="4" width="29.57421875" style="0" hidden="1" customWidth="1"/>
    <col min="5" max="8" width="23.57421875" style="0" hidden="1" customWidth="1"/>
    <col min="9" max="9" width="23.57421875" style="0" customWidth="1"/>
    <col min="10" max="10" width="20.421875" style="226" customWidth="1"/>
    <col min="11" max="11" width="9.140625" style="0" hidden="1" customWidth="1"/>
    <col min="12" max="12" width="16.421875" style="0" bestFit="1" customWidth="1"/>
    <col min="13" max="13" width="11.140625" style="0" customWidth="1"/>
    <col min="14" max="14" width="25.140625" style="0" customWidth="1"/>
    <col min="15" max="15" width="11.00390625" style="0" customWidth="1"/>
  </cols>
  <sheetData>
    <row r="1" spans="1:9" ht="13.5" customHeight="1">
      <c r="A1" s="5" t="s">
        <v>170</v>
      </c>
      <c r="G1" s="37" t="s">
        <v>212</v>
      </c>
      <c r="I1" s="9"/>
    </row>
    <row r="2" spans="1:10" ht="26.25" customHeight="1">
      <c r="A2" s="453" t="s">
        <v>175</v>
      </c>
      <c r="B2" s="453"/>
      <c r="C2" s="452" t="s">
        <v>176</v>
      </c>
      <c r="D2" s="452"/>
      <c r="G2" s="20" t="s">
        <v>177</v>
      </c>
      <c r="I2" s="18"/>
      <c r="J2" s="18"/>
    </row>
    <row r="3" spans="2:10" ht="14.25">
      <c r="B3" s="21" t="s">
        <v>174</v>
      </c>
      <c r="G3" s="42" t="s">
        <v>214</v>
      </c>
      <c r="I3" s="18"/>
      <c r="J3" s="18"/>
    </row>
    <row r="4" spans="4:10" ht="17.25" customHeight="1">
      <c r="D4" s="199"/>
      <c r="I4" s="18"/>
      <c r="J4" s="18"/>
    </row>
    <row r="5" spans="9:10" ht="36.75" customHeight="1">
      <c r="I5" s="18"/>
      <c r="J5" s="18"/>
    </row>
    <row r="6" spans="1:10" ht="21.75" customHeight="1">
      <c r="A6" s="445" t="s">
        <v>176</v>
      </c>
      <c r="B6" s="445"/>
      <c r="C6" s="445"/>
      <c r="D6" s="445"/>
      <c r="E6" s="445"/>
      <c r="F6" s="445"/>
      <c r="G6" s="445"/>
      <c r="I6" s="18"/>
      <c r="J6" s="18"/>
    </row>
    <row r="7" spans="1:10" ht="21.75" customHeight="1">
      <c r="A7" s="445"/>
      <c r="B7" s="445"/>
      <c r="C7" s="445"/>
      <c r="D7" s="445"/>
      <c r="E7" s="445"/>
      <c r="F7" s="445"/>
      <c r="G7" s="445"/>
      <c r="I7" s="18"/>
      <c r="J7" s="18"/>
    </row>
    <row r="8" spans="9:10" ht="21.75" customHeight="1">
      <c r="I8" s="18"/>
      <c r="J8" s="18"/>
    </row>
    <row r="9" spans="1:9" ht="18">
      <c r="A9" s="10" t="s">
        <v>169</v>
      </c>
      <c r="B9" s="1"/>
      <c r="C9" s="1"/>
      <c r="D9" s="14"/>
      <c r="I9" s="37"/>
    </row>
    <row r="10" spans="1:4" ht="17.25" customHeight="1">
      <c r="A10" s="1"/>
      <c r="B10" s="1"/>
      <c r="C10" s="1"/>
      <c r="D10" s="14"/>
    </row>
    <row r="11" spans="1:6" ht="17.25" customHeight="1">
      <c r="A11" s="131" t="s">
        <v>123</v>
      </c>
      <c r="B11" s="131" t="s">
        <v>124</v>
      </c>
      <c r="C11" s="132" t="s">
        <v>125</v>
      </c>
      <c r="D11" s="131" t="s">
        <v>133</v>
      </c>
      <c r="E11" s="9"/>
      <c r="F11" s="9"/>
    </row>
    <row r="12" spans="1:7" ht="25.5" customHeight="1">
      <c r="A12" s="133" t="s">
        <v>304</v>
      </c>
      <c r="B12" s="134" t="s">
        <v>305</v>
      </c>
      <c r="C12" s="135" t="s">
        <v>262</v>
      </c>
      <c r="D12" s="136" t="s">
        <v>263</v>
      </c>
      <c r="E12" s="461"/>
      <c r="F12" s="462"/>
      <c r="G12" s="463"/>
    </row>
    <row r="13" spans="1:7" ht="25.5" customHeight="1">
      <c r="A13" s="137" t="s">
        <v>356</v>
      </c>
      <c r="B13" s="138" t="s">
        <v>357</v>
      </c>
      <c r="C13" s="139" t="s">
        <v>264</v>
      </c>
      <c r="D13" s="140" t="s">
        <v>265</v>
      </c>
      <c r="E13" s="458"/>
      <c r="F13" s="459"/>
      <c r="G13" s="460"/>
    </row>
    <row r="14" spans="1:7" ht="25.5" customHeight="1">
      <c r="A14" s="137" t="s">
        <v>126</v>
      </c>
      <c r="B14" s="138" t="s">
        <v>127</v>
      </c>
      <c r="C14" s="139" t="s">
        <v>128</v>
      </c>
      <c r="D14" s="140" t="s">
        <v>184</v>
      </c>
      <c r="E14" s="458"/>
      <c r="F14" s="459"/>
      <c r="G14" s="460"/>
    </row>
    <row r="15" spans="1:7" ht="25.5" customHeight="1">
      <c r="A15" s="142" t="s">
        <v>129</v>
      </c>
      <c r="B15" s="138" t="s">
        <v>130</v>
      </c>
      <c r="C15" s="143" t="s">
        <v>131</v>
      </c>
      <c r="D15" s="140" t="s">
        <v>143</v>
      </c>
      <c r="E15" s="140" t="s">
        <v>138</v>
      </c>
      <c r="F15" s="140" t="s">
        <v>139</v>
      </c>
      <c r="G15" s="141" t="s">
        <v>144</v>
      </c>
    </row>
    <row r="16" spans="1:7" ht="25.5" customHeight="1">
      <c r="A16" s="144" t="s">
        <v>290</v>
      </c>
      <c r="B16" s="138" t="s">
        <v>291</v>
      </c>
      <c r="C16" s="143" t="s">
        <v>132</v>
      </c>
      <c r="D16" s="140" t="s">
        <v>137</v>
      </c>
      <c r="E16" s="140" t="s">
        <v>141</v>
      </c>
      <c r="F16" s="140" t="s">
        <v>142</v>
      </c>
      <c r="G16" s="141"/>
    </row>
    <row r="17" spans="1:7" ht="25.5" customHeight="1">
      <c r="A17" s="145" t="s">
        <v>135</v>
      </c>
      <c r="B17" s="146" t="s">
        <v>136</v>
      </c>
      <c r="C17" s="143" t="s">
        <v>134</v>
      </c>
      <c r="D17" s="140" t="s">
        <v>137</v>
      </c>
      <c r="E17" s="458"/>
      <c r="F17" s="459"/>
      <c r="G17" s="460"/>
    </row>
    <row r="18" spans="1:7" ht="25.5" customHeight="1">
      <c r="A18" s="464"/>
      <c r="B18" s="465"/>
      <c r="C18" s="147" t="s">
        <v>140</v>
      </c>
      <c r="D18" s="148" t="s">
        <v>145</v>
      </c>
      <c r="E18" s="466"/>
      <c r="F18" s="467"/>
      <c r="G18" s="468"/>
    </row>
    <row r="19" spans="1:7" ht="16.5" customHeight="1">
      <c r="A19" s="19"/>
      <c r="B19" s="9"/>
      <c r="C19" s="9"/>
      <c r="D19" s="9"/>
      <c r="E19" s="9"/>
      <c r="F19" s="9"/>
      <c r="G19" s="9"/>
    </row>
    <row r="20" spans="1:7" ht="15">
      <c r="A20" s="22" t="s">
        <v>231</v>
      </c>
      <c r="B20" s="23"/>
      <c r="C20" s="23"/>
      <c r="D20" s="23"/>
      <c r="E20" s="23"/>
      <c r="F20" s="23"/>
      <c r="G20" s="23"/>
    </row>
    <row r="21" spans="1:7" ht="15">
      <c r="A21" s="22"/>
      <c r="B21" s="23"/>
      <c r="C21" s="23"/>
      <c r="D21" s="23"/>
      <c r="E21" s="23"/>
      <c r="F21" s="23"/>
      <c r="G21" s="23"/>
    </row>
    <row r="22" spans="1:7" ht="30" customHeight="1">
      <c r="A22" s="150" t="s">
        <v>146</v>
      </c>
      <c r="B22" s="150" t="s">
        <v>147</v>
      </c>
      <c r="C22" s="454" t="s">
        <v>148</v>
      </c>
      <c r="D22" s="454"/>
      <c r="E22" s="454"/>
      <c r="F22" s="454"/>
      <c r="G22" s="454"/>
    </row>
    <row r="23" spans="1:7" ht="30" customHeight="1">
      <c r="A23" s="230" t="s">
        <v>411</v>
      </c>
      <c r="B23" s="37" t="s">
        <v>420</v>
      </c>
      <c r="C23" s="455" t="s">
        <v>406</v>
      </c>
      <c r="D23" s="456"/>
      <c r="E23" s="456"/>
      <c r="F23" s="456"/>
      <c r="G23" s="457"/>
    </row>
    <row r="24" spans="1:15" ht="30" customHeight="1">
      <c r="A24" s="230" t="s">
        <v>412</v>
      </c>
      <c r="B24" s="37" t="s">
        <v>413</v>
      </c>
      <c r="C24" s="434" t="s">
        <v>407</v>
      </c>
      <c r="D24" s="435"/>
      <c r="E24" s="435"/>
      <c r="F24" s="435"/>
      <c r="G24" s="436"/>
      <c r="I24" s="43"/>
      <c r="J24" s="308"/>
      <c r="K24" s="44"/>
      <c r="L24" s="44"/>
      <c r="M24" s="44"/>
      <c r="N24" s="44"/>
      <c r="O24" s="44"/>
    </row>
    <row r="25" spans="1:7" ht="63.75" customHeight="1">
      <c r="A25" s="230" t="s">
        <v>414</v>
      </c>
      <c r="B25" s="37" t="s">
        <v>419</v>
      </c>
      <c r="C25" s="434" t="s">
        <v>408</v>
      </c>
      <c r="D25" s="435"/>
      <c r="E25" s="435"/>
      <c r="F25" s="435"/>
      <c r="G25" s="436"/>
    </row>
    <row r="26" spans="1:7" ht="30" customHeight="1">
      <c r="A26" s="230" t="s">
        <v>415</v>
      </c>
      <c r="B26" s="37" t="s">
        <v>416</v>
      </c>
      <c r="C26" s="447" t="s">
        <v>409</v>
      </c>
      <c r="D26" s="448"/>
      <c r="E26" s="448"/>
      <c r="F26" s="448"/>
      <c r="G26" s="449"/>
    </row>
    <row r="27" spans="1:7" ht="30" customHeight="1">
      <c r="A27" s="230" t="s">
        <v>417</v>
      </c>
      <c r="B27" s="37" t="s">
        <v>418</v>
      </c>
      <c r="C27" s="472" t="s">
        <v>410</v>
      </c>
      <c r="D27" s="472"/>
      <c r="E27" s="472"/>
      <c r="F27" s="472"/>
      <c r="G27" s="473"/>
    </row>
    <row r="28" spans="1:7" ht="30" customHeight="1">
      <c r="A28" s="230"/>
      <c r="B28" s="230"/>
      <c r="C28" s="443"/>
      <c r="D28" s="443"/>
      <c r="E28" s="443"/>
      <c r="F28" s="443"/>
      <c r="G28" s="444"/>
    </row>
    <row r="29" spans="1:7" ht="30" customHeight="1">
      <c r="A29" s="230"/>
      <c r="B29" s="230"/>
      <c r="C29" s="443"/>
      <c r="D29" s="443"/>
      <c r="E29" s="443"/>
      <c r="F29" s="443"/>
      <c r="G29" s="444"/>
    </row>
    <row r="30" spans="1:7" ht="30" customHeight="1">
      <c r="A30" s="230"/>
      <c r="B30" s="230"/>
      <c r="C30" s="443"/>
      <c r="D30" s="443"/>
      <c r="E30" s="443"/>
      <c r="F30" s="443"/>
      <c r="G30" s="444"/>
    </row>
    <row r="31" spans="1:7" ht="30" customHeight="1">
      <c r="A31" s="230"/>
      <c r="B31" s="230"/>
      <c r="C31" s="443"/>
      <c r="D31" s="443"/>
      <c r="E31" s="443"/>
      <c r="F31" s="443"/>
      <c r="G31" s="444"/>
    </row>
    <row r="32" spans="1:7" ht="30" customHeight="1">
      <c r="A32" s="230"/>
      <c r="B32" s="230"/>
      <c r="C32" s="443"/>
      <c r="D32" s="443"/>
      <c r="E32" s="443"/>
      <c r="F32" s="443"/>
      <c r="G32" s="444"/>
    </row>
    <row r="33" spans="1:7" ht="30" customHeight="1">
      <c r="A33" s="230"/>
      <c r="B33" s="230"/>
      <c r="C33" s="443"/>
      <c r="D33" s="443"/>
      <c r="E33" s="443"/>
      <c r="F33" s="443"/>
      <c r="G33" s="444"/>
    </row>
    <row r="34" spans="1:7" ht="30" customHeight="1">
      <c r="A34" s="230"/>
      <c r="B34" s="230"/>
      <c r="C34" s="443"/>
      <c r="D34" s="443"/>
      <c r="E34" s="443"/>
      <c r="F34" s="443"/>
      <c r="G34" s="444"/>
    </row>
    <row r="35" spans="1:7" ht="30" customHeight="1">
      <c r="A35" s="230"/>
      <c r="B35" s="230"/>
      <c r="C35" s="450"/>
      <c r="D35" s="450"/>
      <c r="E35" s="450"/>
      <c r="F35" s="450"/>
      <c r="G35" s="451"/>
    </row>
    <row r="36" spans="1:7" ht="30" customHeight="1">
      <c r="A36" s="230"/>
      <c r="B36" s="230"/>
      <c r="C36" s="443"/>
      <c r="D36" s="443"/>
      <c r="E36" s="443"/>
      <c r="F36" s="443"/>
      <c r="G36" s="444"/>
    </row>
    <row r="37" spans="1:7" ht="30" customHeight="1">
      <c r="A37" s="230"/>
      <c r="B37" s="230"/>
      <c r="C37" s="443"/>
      <c r="D37" s="443"/>
      <c r="E37" s="443"/>
      <c r="F37" s="443"/>
      <c r="G37" s="444"/>
    </row>
    <row r="38" spans="1:7" ht="30" customHeight="1">
      <c r="A38" s="230"/>
      <c r="B38" s="230"/>
      <c r="C38" s="443"/>
      <c r="D38" s="443"/>
      <c r="E38" s="443"/>
      <c r="F38" s="443"/>
      <c r="G38" s="444"/>
    </row>
    <row r="39" spans="1:7" ht="30" customHeight="1">
      <c r="A39" s="230"/>
      <c r="B39" s="230"/>
      <c r="C39" s="443"/>
      <c r="D39" s="443"/>
      <c r="E39" s="443"/>
      <c r="F39" s="443"/>
      <c r="G39" s="444"/>
    </row>
    <row r="40" spans="3:7" ht="30" customHeight="1">
      <c r="C40" s="443"/>
      <c r="D40" s="443"/>
      <c r="E40" s="443"/>
      <c r="F40" s="443"/>
      <c r="G40" s="444"/>
    </row>
    <row r="41" spans="1:7" ht="11.25" customHeight="1">
      <c r="A41" s="41"/>
      <c r="B41" s="34"/>
      <c r="C41" s="35"/>
      <c r="D41" s="36"/>
      <c r="E41" s="36"/>
      <c r="F41" s="36"/>
      <c r="G41" s="36"/>
    </row>
    <row r="42" spans="1:8" ht="30" customHeight="1">
      <c r="A42" s="9"/>
      <c r="B42" s="9"/>
      <c r="C42" s="9"/>
      <c r="D42" s="9"/>
      <c r="E42" s="9"/>
      <c r="F42" s="9"/>
      <c r="G42" s="9"/>
      <c r="H42" s="9"/>
    </row>
    <row r="43" spans="1:8" ht="30" customHeight="1">
      <c r="A43" s="23"/>
      <c r="B43" s="9"/>
      <c r="C43" s="9"/>
      <c r="D43" s="9"/>
      <c r="E43" s="9"/>
      <c r="F43" s="9"/>
      <c r="G43" s="9"/>
      <c r="H43" s="9"/>
    </row>
    <row r="44" spans="7:9" ht="13.5" customHeight="1">
      <c r="G44" s="37" t="s">
        <v>213</v>
      </c>
      <c r="I44" s="9"/>
    </row>
    <row r="45" spans="1:10" ht="26.25" customHeight="1">
      <c r="A45" s="453" t="s">
        <v>175</v>
      </c>
      <c r="B45" s="453"/>
      <c r="C45" s="446" t="s">
        <v>176</v>
      </c>
      <c r="D45" s="446"/>
      <c r="G45" s="20" t="s">
        <v>177</v>
      </c>
      <c r="I45" s="18"/>
      <c r="J45" s="18"/>
    </row>
    <row r="46" spans="2:10" ht="14.25">
      <c r="B46" s="21" t="s">
        <v>174</v>
      </c>
      <c r="G46" s="42" t="s">
        <v>215</v>
      </c>
      <c r="I46" s="18"/>
      <c r="J46" s="18"/>
    </row>
    <row r="47" spans="9:10" ht="17.25" customHeight="1">
      <c r="I47" s="18"/>
      <c r="J47" s="18"/>
    </row>
    <row r="48" spans="1:10" ht="17.25" customHeight="1">
      <c r="A48" s="445" t="s">
        <v>176</v>
      </c>
      <c r="B48" s="445"/>
      <c r="C48" s="445"/>
      <c r="D48" s="445"/>
      <c r="E48" s="445"/>
      <c r="F48" s="445"/>
      <c r="G48" s="445"/>
      <c r="H48" s="445"/>
      <c r="I48" s="445"/>
      <c r="J48" s="18"/>
    </row>
    <row r="49" spans="1:10" ht="17.25" customHeight="1">
      <c r="A49" s="445"/>
      <c r="B49" s="445"/>
      <c r="C49" s="445"/>
      <c r="D49" s="445"/>
      <c r="E49" s="445"/>
      <c r="F49" s="445"/>
      <c r="G49" s="445"/>
      <c r="H49" s="445"/>
      <c r="I49" s="445"/>
      <c r="J49" s="18"/>
    </row>
    <row r="50" spans="1:10" ht="14.25">
      <c r="A50" s="19"/>
      <c r="B50" s="9"/>
      <c r="C50" s="9"/>
      <c r="D50" s="9"/>
      <c r="E50" s="9"/>
      <c r="F50" s="9"/>
      <c r="G50" s="9"/>
      <c r="I50" s="18"/>
      <c r="J50" s="18"/>
    </row>
    <row r="51" spans="1:11" ht="36.75" customHeight="1">
      <c r="A51" s="474" t="s">
        <v>166</v>
      </c>
      <c r="B51" s="474"/>
      <c r="C51" s="474"/>
      <c r="D51" s="170" t="s">
        <v>167</v>
      </c>
      <c r="E51" s="171">
        <v>2017</v>
      </c>
      <c r="F51" s="171">
        <v>2018</v>
      </c>
      <c r="G51" s="171">
        <v>2019</v>
      </c>
      <c r="H51" s="171">
        <v>2020</v>
      </c>
      <c r="I51" s="171">
        <v>2021</v>
      </c>
      <c r="J51" s="309">
        <v>2022</v>
      </c>
      <c r="K51" s="240"/>
    </row>
    <row r="52" spans="1:12" ht="36" customHeight="1">
      <c r="A52" s="437" t="s">
        <v>149</v>
      </c>
      <c r="B52" s="437"/>
      <c r="C52" s="437"/>
      <c r="D52" s="161" t="s">
        <v>150</v>
      </c>
      <c r="E52" s="440">
        <v>43.21</v>
      </c>
      <c r="F52" s="440">
        <v>43.01</v>
      </c>
      <c r="G52" s="440">
        <v>43.62</v>
      </c>
      <c r="H52" s="440">
        <v>43.98</v>
      </c>
      <c r="I52" s="469">
        <v>45.2</v>
      </c>
      <c r="J52" s="479">
        <f>3600*'5. PRODUZIONE'!D9/('2. COMBUSTIBILI'!D7*36.16*1000)*100</f>
        <v>45.20484585399216</v>
      </c>
      <c r="L52" s="37"/>
    </row>
    <row r="53" spans="1:10" ht="34.5" customHeight="1">
      <c r="A53" s="475" t="s">
        <v>151</v>
      </c>
      <c r="B53" s="476"/>
      <c r="C53" s="476"/>
      <c r="D53" s="162" t="s">
        <v>150</v>
      </c>
      <c r="E53" s="441"/>
      <c r="F53" s="441"/>
      <c r="G53" s="441"/>
      <c r="H53" s="441"/>
      <c r="I53" s="470"/>
      <c r="J53" s="480"/>
    </row>
    <row r="54" spans="1:10" ht="35.25" customHeight="1">
      <c r="A54" s="475" t="s">
        <v>152</v>
      </c>
      <c r="B54" s="476"/>
      <c r="C54" s="476"/>
      <c r="D54" s="162" t="s">
        <v>150</v>
      </c>
      <c r="E54" s="442"/>
      <c r="F54" s="442"/>
      <c r="G54" s="442"/>
      <c r="H54" s="442"/>
      <c r="I54" s="471"/>
      <c r="J54" s="481"/>
    </row>
    <row r="55" spans="1:10" ht="35.25" customHeight="1">
      <c r="A55" s="475" t="s">
        <v>153</v>
      </c>
      <c r="B55" s="476"/>
      <c r="C55" s="476"/>
      <c r="D55" s="162" t="s">
        <v>114</v>
      </c>
      <c r="E55" s="166">
        <v>0.32666575749983356</v>
      </c>
      <c r="F55" s="235">
        <v>0.329</v>
      </c>
      <c r="G55" s="166">
        <v>0.32641400249713554</v>
      </c>
      <c r="H55" s="235">
        <v>0.320255111263316</v>
      </c>
      <c r="I55" s="235">
        <v>0.31228948252134675</v>
      </c>
      <c r="J55" s="235">
        <f>'17. FATTORI DI EMISSIONE'!C7</f>
        <v>0.3026854762157085</v>
      </c>
    </row>
    <row r="56" spans="1:10" ht="34.5" customHeight="1">
      <c r="A56" s="475" t="s">
        <v>154</v>
      </c>
      <c r="B56" s="476"/>
      <c r="C56" s="476"/>
      <c r="D56" s="162" t="s">
        <v>114</v>
      </c>
      <c r="E56" s="166">
        <v>0.023169658636045365</v>
      </c>
      <c r="F56" s="235">
        <v>0.021</v>
      </c>
      <c r="G56" s="166">
        <v>0.025521172250744097</v>
      </c>
      <c r="H56" s="235">
        <v>0.027670092442252582</v>
      </c>
      <c r="I56" s="235">
        <v>0.016471965325089485</v>
      </c>
      <c r="J56" s="235">
        <f>'17. FATTORI DI EMISSIONE'!C8</f>
        <v>0.020000517006155356</v>
      </c>
    </row>
    <row r="57" spans="1:10" ht="33" customHeight="1">
      <c r="A57" s="475" t="s">
        <v>155</v>
      </c>
      <c r="B57" s="476"/>
      <c r="C57" s="476"/>
      <c r="D57" s="162" t="s">
        <v>114</v>
      </c>
      <c r="E57" s="163">
        <v>471.15456787617575</v>
      </c>
      <c r="F57" s="236">
        <v>472.58</v>
      </c>
      <c r="G57" s="166">
        <v>466.5434600389843</v>
      </c>
      <c r="H57" s="235">
        <v>457.1124686011164</v>
      </c>
      <c r="I57" s="235">
        <v>453.35864728695884</v>
      </c>
      <c r="J57" s="235">
        <f>'17. FATTORI DI EMISSIONE'!C9*1000</f>
        <v>452.5451687783072</v>
      </c>
    </row>
    <row r="58" spans="1:10" ht="33.75" customHeight="1">
      <c r="A58" s="475" t="s">
        <v>113</v>
      </c>
      <c r="B58" s="476"/>
      <c r="C58" s="476"/>
      <c r="D58" s="162" t="s">
        <v>114</v>
      </c>
      <c r="E58" s="431" t="s">
        <v>268</v>
      </c>
      <c r="F58" s="431" t="s">
        <v>268</v>
      </c>
      <c r="G58" s="431" t="s">
        <v>306</v>
      </c>
      <c r="H58" s="431" t="s">
        <v>306</v>
      </c>
      <c r="I58" s="431" t="s">
        <v>306</v>
      </c>
      <c r="J58" s="431" t="s">
        <v>306</v>
      </c>
    </row>
    <row r="59" spans="1:10" ht="32.25" customHeight="1">
      <c r="A59" s="475" t="s">
        <v>115</v>
      </c>
      <c r="B59" s="476"/>
      <c r="C59" s="476"/>
      <c r="D59" s="162" t="s">
        <v>114</v>
      </c>
      <c r="E59" s="438"/>
      <c r="F59" s="438"/>
      <c r="G59" s="438"/>
      <c r="H59" s="438"/>
      <c r="I59" s="438"/>
      <c r="J59" s="432"/>
    </row>
    <row r="60" spans="1:10" ht="33.75" customHeight="1">
      <c r="A60" s="475" t="s">
        <v>116</v>
      </c>
      <c r="B60" s="476"/>
      <c r="C60" s="476"/>
      <c r="D60" s="162" t="s">
        <v>114</v>
      </c>
      <c r="E60" s="439"/>
      <c r="F60" s="439"/>
      <c r="G60" s="439"/>
      <c r="H60" s="439"/>
      <c r="I60" s="439"/>
      <c r="J60" s="433"/>
    </row>
    <row r="61" spans="1:10" ht="36.75" customHeight="1">
      <c r="A61" s="475" t="s">
        <v>156</v>
      </c>
      <c r="B61" s="476"/>
      <c r="C61" s="476"/>
      <c r="D61" s="162" t="s">
        <v>157</v>
      </c>
      <c r="E61" s="169">
        <v>45.8</v>
      </c>
      <c r="F61" s="169">
        <v>46.55048732943475</v>
      </c>
      <c r="G61" s="237">
        <v>46.710769230769245</v>
      </c>
      <c r="H61" s="237">
        <v>47.5</v>
      </c>
      <c r="I61" s="237">
        <v>46.8</v>
      </c>
      <c r="J61" s="237">
        <v>29.39</v>
      </c>
    </row>
    <row r="62" spans="1:10" ht="45.75" customHeight="1">
      <c r="A62" s="475" t="s">
        <v>117</v>
      </c>
      <c r="B62" s="476"/>
      <c r="C62" s="476"/>
      <c r="D62" s="162" t="s">
        <v>157</v>
      </c>
      <c r="E62" s="169">
        <v>3.7</v>
      </c>
      <c r="F62" s="169">
        <v>2.7658219623131917</v>
      </c>
      <c r="G62" s="237">
        <v>3.038218793828891</v>
      </c>
      <c r="H62" s="169">
        <v>3.038218793828891</v>
      </c>
      <c r="I62" s="169">
        <v>2.4</v>
      </c>
      <c r="J62" s="237">
        <v>1.93</v>
      </c>
    </row>
    <row r="63" spans="1:10" ht="45.75" customHeight="1">
      <c r="A63" s="165" t="s">
        <v>158</v>
      </c>
      <c r="B63" s="165"/>
      <c r="C63" s="165"/>
      <c r="D63" s="162" t="s">
        <v>168</v>
      </c>
      <c r="E63" s="277">
        <v>0.2641</v>
      </c>
      <c r="F63" s="277">
        <v>0.251</v>
      </c>
      <c r="G63" s="277">
        <v>0.24433125575753645</v>
      </c>
      <c r="H63" s="286">
        <v>0.20380881522763655</v>
      </c>
      <c r="I63" s="286">
        <v>0.17900755798843546</v>
      </c>
      <c r="J63" s="286">
        <f>('3. CONSUMI IDRICI'!D7+'3. CONSUMI IDRICI'!D8)/'5. PRODUZIONE'!D9</f>
        <v>0.17195313699664122</v>
      </c>
    </row>
    <row r="64" spans="1:10" ht="45.75" customHeight="1">
      <c r="A64" s="165" t="s">
        <v>159</v>
      </c>
      <c r="B64" s="165"/>
      <c r="C64" s="165"/>
      <c r="D64" s="162" t="s">
        <v>168</v>
      </c>
      <c r="E64" s="278"/>
      <c r="F64" s="278"/>
      <c r="G64" s="278"/>
      <c r="H64" s="287"/>
      <c r="I64" s="287"/>
      <c r="J64" s="287"/>
    </row>
    <row r="65" spans="1:10" ht="45.75" customHeight="1">
      <c r="A65" s="477" t="s">
        <v>160</v>
      </c>
      <c r="B65" s="478"/>
      <c r="C65" s="478"/>
      <c r="D65" s="162" t="s">
        <v>168</v>
      </c>
      <c r="E65" s="292">
        <v>0.0218</v>
      </c>
      <c r="F65" s="288">
        <v>0.0249946396299813</v>
      </c>
      <c r="G65" s="290">
        <v>0.022382373517470574</v>
      </c>
      <c r="H65" s="288">
        <v>0.01756913472666492</v>
      </c>
      <c r="I65" s="288">
        <v>0.011184254319552603</v>
      </c>
      <c r="J65" s="288">
        <f>'13. SCARICHI IDRICI'!L8/'5. PRODUZIONE'!D9</f>
        <v>0.018042052374371367</v>
      </c>
    </row>
    <row r="66" spans="1:10" ht="45.75" customHeight="1">
      <c r="A66" s="477" t="s">
        <v>161</v>
      </c>
      <c r="B66" s="478"/>
      <c r="C66" s="478"/>
      <c r="D66" s="162" t="s">
        <v>168</v>
      </c>
      <c r="E66" s="291"/>
      <c r="F66" s="291"/>
      <c r="G66" s="291"/>
      <c r="H66" s="289"/>
      <c r="I66" s="289"/>
      <c r="J66" s="289"/>
    </row>
    <row r="67" spans="1:10" ht="45.75" customHeight="1">
      <c r="A67" s="165" t="s">
        <v>162</v>
      </c>
      <c r="B67" s="165"/>
      <c r="C67" s="165"/>
      <c r="D67" s="162" t="s">
        <v>114</v>
      </c>
      <c r="E67" s="163">
        <v>0.76</v>
      </c>
      <c r="F67" s="236">
        <v>1.6118887901900125</v>
      </c>
      <c r="G67" s="163">
        <v>1.8823312806151373</v>
      </c>
      <c r="H67" s="236">
        <v>2.0839058225689473</v>
      </c>
      <c r="I67" s="236">
        <v>2.053416888902627</v>
      </c>
      <c r="J67" s="236">
        <f>('12. RIFIUTI- QUANTITA'!C7+'12. RIFIUTI- QUANTITA'!C28)/'5. PRODUZIONE'!D9</f>
        <v>1.7015063932136658</v>
      </c>
    </row>
    <row r="68" spans="1:10" ht="45.75" customHeight="1">
      <c r="A68" s="165" t="s">
        <v>163</v>
      </c>
      <c r="B68" s="165"/>
      <c r="C68" s="165"/>
      <c r="D68" s="162" t="s">
        <v>114</v>
      </c>
      <c r="E68" s="164">
        <v>1.47</v>
      </c>
      <c r="F68" s="236">
        <v>1.1720321417996549</v>
      </c>
      <c r="G68" s="163">
        <v>1.6212211443807396</v>
      </c>
      <c r="H68" s="236">
        <v>0.9773483283420213</v>
      </c>
      <c r="I68" s="236">
        <v>0.981471547086299</v>
      </c>
      <c r="J68" s="236">
        <f>'1. MATERIE PRIME'!D17/'5. PRODUZIONE'!D9*1000</f>
        <v>1.3865445955400082</v>
      </c>
    </row>
    <row r="69" spans="1:10" ht="45.75" customHeight="1">
      <c r="A69" s="165" t="s">
        <v>164</v>
      </c>
      <c r="B69" s="165"/>
      <c r="C69" s="165"/>
      <c r="D69" s="162" t="s">
        <v>165</v>
      </c>
      <c r="E69" s="292">
        <v>0.244</v>
      </c>
      <c r="F69" s="292">
        <v>0.244</v>
      </c>
      <c r="G69" s="277">
        <v>0.2387488284802379</v>
      </c>
      <c r="H69" s="286">
        <v>0.23068470294996224</v>
      </c>
      <c r="I69" s="286">
        <v>0.22104292892421526</v>
      </c>
      <c r="J69" s="286">
        <f>'2. COMBUSTIBILI'!D7/'5. PRODUZIONE'!D9</f>
        <v>0.22023639334034278</v>
      </c>
    </row>
    <row r="70" spans="1:10" ht="45.75" customHeight="1">
      <c r="A70" s="167" t="s">
        <v>120</v>
      </c>
      <c r="B70" s="167"/>
      <c r="C70" s="167"/>
      <c r="D70" s="168" t="s">
        <v>165</v>
      </c>
      <c r="E70" s="285"/>
      <c r="F70" s="285"/>
      <c r="G70" s="285"/>
      <c r="H70" s="293"/>
      <c r="I70" s="293"/>
      <c r="J70" s="293"/>
    </row>
    <row r="71" spans="1:7" ht="12.75">
      <c r="A71" s="19"/>
      <c r="B71" s="9"/>
      <c r="C71" s="9"/>
      <c r="D71" s="9"/>
      <c r="E71" s="9"/>
      <c r="F71" s="9"/>
      <c r="G71" s="9"/>
    </row>
    <row r="72" spans="1:7" ht="22.5" customHeight="1">
      <c r="A72" s="24" t="s">
        <v>210</v>
      </c>
      <c r="B72" s="9"/>
      <c r="C72" s="9"/>
      <c r="D72" s="9"/>
      <c r="E72" s="9"/>
      <c r="F72" s="9"/>
      <c r="G72" s="9"/>
    </row>
    <row r="73" spans="1:7" ht="22.5" customHeight="1" thickBot="1">
      <c r="A73" s="24" t="s">
        <v>183</v>
      </c>
      <c r="B73" s="9"/>
      <c r="C73" s="9"/>
      <c r="D73" s="9"/>
      <c r="E73" s="9"/>
      <c r="F73" s="9"/>
      <c r="G73" s="9"/>
    </row>
    <row r="74" spans="1:19" ht="22.5" customHeight="1">
      <c r="A74" s="25" t="s">
        <v>287</v>
      </c>
      <c r="B74" s="26"/>
      <c r="C74" s="26"/>
      <c r="D74" s="26"/>
      <c r="E74" s="27"/>
      <c r="F74" s="17"/>
      <c r="G74" s="18"/>
      <c r="H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22.5" customHeight="1">
      <c r="A75" s="28" t="s">
        <v>288</v>
      </c>
      <c r="B75" s="29"/>
      <c r="C75" s="29"/>
      <c r="D75" s="29"/>
      <c r="E75" s="30"/>
      <c r="F75" s="17"/>
      <c r="G75" s="18"/>
      <c r="H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22.5" customHeight="1" thickBot="1">
      <c r="A76" s="31" t="s">
        <v>178</v>
      </c>
      <c r="B76" s="32"/>
      <c r="C76" s="32"/>
      <c r="D76" s="32"/>
      <c r="E76" s="33"/>
      <c r="F76" s="17"/>
      <c r="G76" s="18"/>
      <c r="H76" s="18"/>
      <c r="K76" s="18"/>
      <c r="L76" s="18"/>
      <c r="M76" s="18"/>
      <c r="N76" s="18"/>
      <c r="O76" s="18"/>
      <c r="P76" s="18"/>
      <c r="Q76" s="18"/>
      <c r="R76" s="18"/>
      <c r="S76" s="18"/>
    </row>
    <row r="78" ht="16.5">
      <c r="A78" s="38"/>
    </row>
  </sheetData>
  <sheetProtection/>
  <mergeCells count="57">
    <mergeCell ref="J52:J54"/>
    <mergeCell ref="C37:G37"/>
    <mergeCell ref="A53:C53"/>
    <mergeCell ref="A54:C54"/>
    <mergeCell ref="C36:G36"/>
    <mergeCell ref="C40:G40"/>
    <mergeCell ref="F52:F54"/>
    <mergeCell ref="G52:G54"/>
    <mergeCell ref="A65:C65"/>
    <mergeCell ref="A66:C66"/>
    <mergeCell ref="A55:C55"/>
    <mergeCell ref="A56:C56"/>
    <mergeCell ref="A57:C57"/>
    <mergeCell ref="A59:C59"/>
    <mergeCell ref="A62:C62"/>
    <mergeCell ref="A60:C60"/>
    <mergeCell ref="A61:C61"/>
    <mergeCell ref="E18:G18"/>
    <mergeCell ref="I52:I54"/>
    <mergeCell ref="I58:I60"/>
    <mergeCell ref="C33:G33"/>
    <mergeCell ref="C34:G34"/>
    <mergeCell ref="C27:G27"/>
    <mergeCell ref="A51:C51"/>
    <mergeCell ref="A45:B45"/>
    <mergeCell ref="A58:C58"/>
    <mergeCell ref="C32:G32"/>
    <mergeCell ref="C2:D2"/>
    <mergeCell ref="A2:B2"/>
    <mergeCell ref="C22:G22"/>
    <mergeCell ref="C23:G23"/>
    <mergeCell ref="E14:G14"/>
    <mergeCell ref="E17:G17"/>
    <mergeCell ref="E12:G12"/>
    <mergeCell ref="A6:G7"/>
    <mergeCell ref="A18:B18"/>
    <mergeCell ref="E13:G13"/>
    <mergeCell ref="C24:G24"/>
    <mergeCell ref="A48:I49"/>
    <mergeCell ref="C45:D45"/>
    <mergeCell ref="C26:G26"/>
    <mergeCell ref="C39:G39"/>
    <mergeCell ref="C35:G35"/>
    <mergeCell ref="C28:G28"/>
    <mergeCell ref="C29:G29"/>
    <mergeCell ref="C30:G30"/>
    <mergeCell ref="C31:G31"/>
    <mergeCell ref="J58:J60"/>
    <mergeCell ref="C25:G25"/>
    <mergeCell ref="A52:C52"/>
    <mergeCell ref="H58:H60"/>
    <mergeCell ref="G58:G60"/>
    <mergeCell ref="F58:F60"/>
    <mergeCell ref="E58:E60"/>
    <mergeCell ref="H52:H54"/>
    <mergeCell ref="C38:G38"/>
    <mergeCell ref="E52:E54"/>
  </mergeCells>
  <hyperlinks>
    <hyperlink ref="G2" location="REPORTING!A1" display="MENU"/>
    <hyperlink ref="G3" location="'18. RELAZIONE'!A59" display="&gt; pag. 2"/>
    <hyperlink ref="G45" location="REPORTING!A1" display="MENU"/>
    <hyperlink ref="G46" location="'18. RELAZIONE'!G1" display="&gt; pag. 1"/>
    <hyperlink ref="A1" location="'18. RELAZIONE'!A1" display="&gt; 18 &lt;"/>
  </hyperlinks>
  <printOptions/>
  <pageMargins left="0.25" right="0.25" top="0.75" bottom="0.75" header="0.3" footer="0.3"/>
  <pageSetup fitToHeight="0" fitToWidth="1" horizontalDpi="600" verticalDpi="600" orientation="portrait" paperSize="8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G19"/>
  <sheetViews>
    <sheetView zoomScalePageLayoutView="0" workbookViewId="0" topLeftCell="A4">
      <selection activeCell="G14" sqref="G14"/>
    </sheetView>
  </sheetViews>
  <sheetFormatPr defaultColWidth="9.140625" defaultRowHeight="12.75"/>
  <cols>
    <col min="2" max="2" width="62.28125" style="0" customWidth="1"/>
  </cols>
  <sheetData>
    <row r="1" ht="12.75">
      <c r="A1" s="8" t="s">
        <v>18</v>
      </c>
    </row>
    <row r="2" spans="1:4" ht="26.25" customHeight="1">
      <c r="A2" s="4" t="s">
        <v>17</v>
      </c>
      <c r="B2" s="2" t="s">
        <v>15</v>
      </c>
      <c r="C2" s="51" t="s">
        <v>47</v>
      </c>
      <c r="D2" s="52"/>
    </row>
    <row r="4" spans="2:4" ht="15" customHeight="1">
      <c r="B4" s="340" t="s">
        <v>16</v>
      </c>
      <c r="C4" s="340"/>
      <c r="D4" s="340"/>
    </row>
    <row r="5" spans="2:4" ht="12.75">
      <c r="B5" s="340"/>
      <c r="C5" s="340"/>
      <c r="D5" s="340"/>
    </row>
    <row r="6" ht="12.75">
      <c r="D6" s="213"/>
    </row>
    <row r="7" spans="1:7" ht="26.25" customHeight="1">
      <c r="A7" s="9"/>
      <c r="B7" s="73" t="s">
        <v>37</v>
      </c>
      <c r="C7" s="64" t="s">
        <v>38</v>
      </c>
      <c r="D7" s="323">
        <v>88.96</v>
      </c>
      <c r="G7" s="63"/>
    </row>
    <row r="8" spans="1:4" ht="26.25" customHeight="1">
      <c r="A8" s="9"/>
      <c r="B8" s="65" t="s">
        <v>39</v>
      </c>
      <c r="C8" s="74" t="s">
        <v>38</v>
      </c>
      <c r="D8" s="320">
        <v>18.64</v>
      </c>
    </row>
    <row r="9" spans="1:4" ht="26.25" customHeight="1">
      <c r="A9" s="9"/>
      <c r="B9" s="75" t="s">
        <v>179</v>
      </c>
      <c r="C9" s="74" t="s">
        <v>38</v>
      </c>
      <c r="D9" s="320">
        <v>13.78</v>
      </c>
    </row>
    <row r="10" spans="1:4" ht="26.25" customHeight="1">
      <c r="A10" s="9"/>
      <c r="B10" s="65" t="s">
        <v>40</v>
      </c>
      <c r="C10" s="74" t="s">
        <v>38</v>
      </c>
      <c r="D10" s="320">
        <v>0.7</v>
      </c>
    </row>
    <row r="11" spans="1:4" ht="26.25" customHeight="1">
      <c r="A11" s="9"/>
      <c r="B11" s="297"/>
      <c r="C11" s="74"/>
      <c r="D11" s="320"/>
    </row>
    <row r="12" spans="1:4" ht="26.25" customHeight="1">
      <c r="A12" s="9"/>
      <c r="B12" s="297" t="s">
        <v>361</v>
      </c>
      <c r="C12" s="92" t="s">
        <v>38</v>
      </c>
      <c r="D12" s="320">
        <v>2.51</v>
      </c>
    </row>
    <row r="13" spans="1:5" ht="26.25" customHeight="1">
      <c r="A13" s="9"/>
      <c r="B13" s="65" t="s">
        <v>41</v>
      </c>
      <c r="C13" s="74" t="s">
        <v>38</v>
      </c>
      <c r="D13" s="320">
        <v>0.69</v>
      </c>
      <c r="E13" s="226"/>
    </row>
    <row r="14" spans="1:4" ht="26.25" customHeight="1">
      <c r="A14" s="9"/>
      <c r="B14" s="75" t="s">
        <v>180</v>
      </c>
      <c r="C14" s="74" t="s">
        <v>38</v>
      </c>
      <c r="D14" s="320">
        <v>5.87</v>
      </c>
    </row>
    <row r="15" spans="1:4" ht="26.25" customHeight="1">
      <c r="A15" s="9"/>
      <c r="B15" s="280" t="s">
        <v>426</v>
      </c>
      <c r="C15" s="74" t="s">
        <v>38</v>
      </c>
      <c r="D15" s="330">
        <v>0</v>
      </c>
    </row>
    <row r="16" spans="1:4" ht="26.25" customHeight="1">
      <c r="A16" s="9"/>
      <c r="B16" s="65" t="s">
        <v>181</v>
      </c>
      <c r="C16" s="74" t="s">
        <v>38</v>
      </c>
      <c r="D16" s="320">
        <v>3.48</v>
      </c>
    </row>
    <row r="17" spans="1:4" ht="26.25" customHeight="1">
      <c r="A17" s="9"/>
      <c r="B17" s="76" t="s">
        <v>42</v>
      </c>
      <c r="C17" s="77" t="s">
        <v>38</v>
      </c>
      <c r="D17" s="78">
        <f>SUM(D7:D16)</f>
        <v>134.63</v>
      </c>
    </row>
    <row r="18" ht="12.75">
      <c r="A18" s="9"/>
    </row>
    <row r="19" ht="15">
      <c r="B19" s="279"/>
    </row>
  </sheetData>
  <sheetProtection/>
  <mergeCells count="1">
    <mergeCell ref="B4:D5"/>
  </mergeCells>
  <hyperlinks>
    <hyperlink ref="A2" location="REPORTING!A1" display="MENU"/>
    <hyperlink ref="A1" location="'1. MATERIE PRIME'!A1" display="&gt; 1 &lt;"/>
  </hyperlinks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J19"/>
  <sheetViews>
    <sheetView zoomScale="115" zoomScaleNormal="115" zoomScalePageLayoutView="0" workbookViewId="0" topLeftCell="A1">
      <selection activeCell="D9" sqref="D9"/>
    </sheetView>
  </sheetViews>
  <sheetFormatPr defaultColWidth="9.140625" defaultRowHeight="12.75"/>
  <cols>
    <col min="2" max="2" width="41.8515625" style="0" customWidth="1"/>
    <col min="4" max="4" width="21.8515625" style="0" customWidth="1"/>
  </cols>
  <sheetData>
    <row r="1" ht="12.75">
      <c r="A1" s="8" t="s">
        <v>19</v>
      </c>
    </row>
    <row r="2" spans="1:4" ht="26.25" customHeight="1">
      <c r="A2" s="4" t="s">
        <v>17</v>
      </c>
      <c r="B2" s="2" t="s">
        <v>15</v>
      </c>
      <c r="C2" s="341" t="s">
        <v>46</v>
      </c>
      <c r="D2" s="342"/>
    </row>
    <row r="4" spans="2:4" ht="12.75">
      <c r="B4" s="340" t="s">
        <v>246</v>
      </c>
      <c r="C4" s="340"/>
      <c r="D4" s="340"/>
    </row>
    <row r="5" spans="2:4" ht="12.75">
      <c r="B5" s="340"/>
      <c r="C5" s="340"/>
      <c r="D5" s="340"/>
    </row>
    <row r="6" spans="4:6" ht="12.75">
      <c r="D6" s="213"/>
      <c r="E6" s="226"/>
      <c r="F6" s="226"/>
    </row>
    <row r="7" spans="1:10" ht="28.5" customHeight="1">
      <c r="A7" s="9"/>
      <c r="B7" s="68" t="s">
        <v>44</v>
      </c>
      <c r="C7" s="69" t="s">
        <v>43</v>
      </c>
      <c r="D7" s="310">
        <v>21384.401</v>
      </c>
      <c r="E7" s="1"/>
      <c r="F7" s="226"/>
      <c r="J7" s="63"/>
    </row>
    <row r="8" spans="2:4" ht="28.5" customHeight="1">
      <c r="B8" s="70"/>
      <c r="C8" s="71"/>
      <c r="D8" s="298"/>
    </row>
    <row r="9" spans="1:4" ht="28.5" customHeight="1">
      <c r="A9" s="9"/>
      <c r="B9" s="66" t="s">
        <v>45</v>
      </c>
      <c r="C9" s="72" t="s">
        <v>38</v>
      </c>
      <c r="D9" s="311">
        <v>0.173</v>
      </c>
    </row>
    <row r="19" ht="12.75">
      <c r="E19" s="228"/>
    </row>
  </sheetData>
  <sheetProtection/>
  <mergeCells count="2">
    <mergeCell ref="C2:D2"/>
    <mergeCell ref="B4:D5"/>
  </mergeCells>
  <hyperlinks>
    <hyperlink ref="A2" location="REPORTING!A1" display="MENU"/>
    <hyperlink ref="A1" location="'2. COMBUSTIBILI'!A2" display="&gt; 2 &lt;"/>
  </hyperlink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27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41.7109375" style="0" customWidth="1"/>
    <col min="3" max="3" width="12.00390625" style="0" customWidth="1"/>
    <col min="4" max="4" width="14.140625" style="0" bestFit="1" customWidth="1"/>
  </cols>
  <sheetData>
    <row r="1" ht="12.75">
      <c r="A1" s="8" t="s">
        <v>20</v>
      </c>
    </row>
    <row r="2" spans="1:5" ht="26.25" customHeight="1">
      <c r="A2" s="4" t="s">
        <v>17</v>
      </c>
      <c r="B2" s="2" t="s">
        <v>15</v>
      </c>
      <c r="D2" s="343" t="s">
        <v>50</v>
      </c>
      <c r="E2" s="344"/>
    </row>
    <row r="4" spans="2:4" ht="12.75">
      <c r="B4" s="340" t="s">
        <v>247</v>
      </c>
      <c r="C4" s="340"/>
      <c r="D4" s="340"/>
    </row>
    <row r="5" spans="2:4" ht="12.75">
      <c r="B5" s="340"/>
      <c r="C5" s="340"/>
      <c r="D5" s="340"/>
    </row>
    <row r="6" ht="12.75">
      <c r="D6" s="213"/>
    </row>
    <row r="7" spans="1:7" ht="27.75" customHeight="1">
      <c r="A7" s="9"/>
      <c r="B7" s="130" t="s">
        <v>343</v>
      </c>
      <c r="C7" s="89" t="s">
        <v>48</v>
      </c>
      <c r="D7" s="312">
        <v>14877.088</v>
      </c>
      <c r="G7" t="s">
        <v>295</v>
      </c>
    </row>
    <row r="8" spans="1:7" ht="27.75" customHeight="1">
      <c r="A8" s="9"/>
      <c r="B8" s="280" t="s">
        <v>344</v>
      </c>
      <c r="C8" s="243" t="s">
        <v>48</v>
      </c>
      <c r="D8" s="313">
        <v>1819.13</v>
      </c>
      <c r="G8" t="s">
        <v>296</v>
      </c>
    </row>
    <row r="9" spans="1:4" ht="27.75" customHeight="1">
      <c r="A9" s="9"/>
      <c r="B9" s="66" t="s">
        <v>56</v>
      </c>
      <c r="C9" s="67" t="s">
        <v>49</v>
      </c>
      <c r="D9" s="314">
        <v>173.3</v>
      </c>
    </row>
    <row r="11" spans="1:2" ht="12.75">
      <c r="A11" s="201" t="s">
        <v>342</v>
      </c>
      <c r="B11" t="s">
        <v>341</v>
      </c>
    </row>
    <row r="12" spans="1:2" ht="12.75">
      <c r="A12" s="201" t="s">
        <v>345</v>
      </c>
      <c r="B12" t="s">
        <v>346</v>
      </c>
    </row>
    <row r="19" ht="12.75">
      <c r="K19" s="188"/>
    </row>
    <row r="27" ht="12.75">
      <c r="D27" t="s">
        <v>295</v>
      </c>
    </row>
  </sheetData>
  <sheetProtection/>
  <mergeCells count="2">
    <mergeCell ref="D2:E2"/>
    <mergeCell ref="B4:D5"/>
  </mergeCells>
  <hyperlinks>
    <hyperlink ref="A2" location="REPORTING!A1" display="MENU"/>
    <hyperlink ref="A1" location="'3. CONSUMI IDRICI'!A1" display="&gt; 3 &l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25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38.28125" style="0" customWidth="1"/>
    <col min="4" max="4" width="11.140625" style="0" bestFit="1" customWidth="1"/>
    <col min="6" max="6" width="12.00390625" style="0" customWidth="1"/>
  </cols>
  <sheetData>
    <row r="1" ht="12.75">
      <c r="A1" s="8" t="s">
        <v>21</v>
      </c>
    </row>
    <row r="2" spans="1:7" ht="26.25" customHeight="1">
      <c r="A2" s="4" t="s">
        <v>17</v>
      </c>
      <c r="B2" s="2" t="s">
        <v>15</v>
      </c>
      <c r="E2" s="53" t="s">
        <v>53</v>
      </c>
      <c r="F2" s="54"/>
      <c r="G2" s="54"/>
    </row>
    <row r="4" spans="2:4" ht="12.75">
      <c r="B4" s="340" t="s">
        <v>248</v>
      </c>
      <c r="C4" s="340"/>
      <c r="D4" s="340"/>
    </row>
    <row r="5" spans="2:4" ht="12.75">
      <c r="B5" s="340"/>
      <c r="C5" s="340"/>
      <c r="D5" s="340"/>
    </row>
    <row r="6" ht="12.75">
      <c r="D6" s="213"/>
    </row>
    <row r="7" spans="2:4" ht="30" customHeight="1">
      <c r="B7" s="68" t="s">
        <v>57</v>
      </c>
      <c r="C7" s="64" t="s">
        <v>51</v>
      </c>
      <c r="D7" s="315">
        <v>4795.296</v>
      </c>
    </row>
    <row r="8" spans="2:6" ht="30" customHeight="1">
      <c r="B8" s="79" t="s">
        <v>52</v>
      </c>
      <c r="C8" s="72" t="s">
        <v>51</v>
      </c>
      <c r="D8" s="331">
        <v>2944.176</v>
      </c>
      <c r="F8" s="245"/>
    </row>
    <row r="17" ht="12.75">
      <c r="B17" s="63"/>
    </row>
    <row r="25" ht="12.75">
      <c r="D25" s="61"/>
    </row>
  </sheetData>
  <sheetProtection/>
  <mergeCells count="1">
    <mergeCell ref="B4:D5"/>
  </mergeCells>
  <hyperlinks>
    <hyperlink ref="A2" location="REPORTING!A1" display="MENU"/>
    <hyperlink ref="A1" location="'4. CONSUMI ENERGETICI'!A2" display="&gt; 4 &lt;"/>
  </hyperlink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7"/>
  <sheetViews>
    <sheetView zoomScale="130" zoomScaleNormal="130" zoomScalePageLayoutView="0" workbookViewId="0" topLeftCell="A1">
      <selection activeCell="D9" sqref="D9"/>
    </sheetView>
  </sheetViews>
  <sheetFormatPr defaultColWidth="9.140625" defaultRowHeight="12.75"/>
  <cols>
    <col min="2" max="2" width="42.140625" style="0" bestFit="1" customWidth="1"/>
    <col min="3" max="3" width="9.140625" style="0" customWidth="1"/>
    <col min="4" max="4" width="23.7109375" style="0" customWidth="1"/>
    <col min="5" max="5" width="13.421875" style="0" customWidth="1"/>
  </cols>
  <sheetData>
    <row r="1" ht="12.75">
      <c r="A1" s="8" t="s">
        <v>22</v>
      </c>
    </row>
    <row r="2" spans="1:8" ht="26.25" customHeight="1">
      <c r="A2" s="4" t="s">
        <v>17</v>
      </c>
      <c r="B2" s="2" t="s">
        <v>15</v>
      </c>
      <c r="G2" s="55" t="s">
        <v>54</v>
      </c>
      <c r="H2" s="56"/>
    </row>
    <row r="4" spans="2:4" ht="12.75">
      <c r="B4" s="340" t="s">
        <v>249</v>
      </c>
      <c r="C4" s="340"/>
      <c r="D4" s="340"/>
    </row>
    <row r="5" spans="2:4" ht="12.75">
      <c r="B5" s="340"/>
      <c r="C5" s="340"/>
      <c r="D5" s="340"/>
    </row>
    <row r="6" ht="12.75">
      <c r="D6" s="213"/>
    </row>
    <row r="7" spans="1:4" s="225" customFormat="1" ht="33.75" customHeight="1">
      <c r="A7" s="80"/>
      <c r="B7" s="81" t="s">
        <v>58</v>
      </c>
      <c r="C7" s="151" t="s">
        <v>51</v>
      </c>
      <c r="D7" s="316">
        <v>86807.52</v>
      </c>
    </row>
    <row r="8" spans="1:4" s="225" customFormat="1" ht="33.75" customHeight="1">
      <c r="A8" s="80"/>
      <c r="B8" s="82" t="s">
        <v>59</v>
      </c>
      <c r="C8" s="152" t="s">
        <v>51</v>
      </c>
      <c r="D8" s="317">
        <v>10289.97</v>
      </c>
    </row>
    <row r="9" spans="1:4" s="226" customFormat="1" ht="35.25" customHeight="1">
      <c r="A9"/>
      <c r="B9" s="153" t="s">
        <v>266</v>
      </c>
      <c r="C9" s="152" t="s">
        <v>51</v>
      </c>
      <c r="D9" s="318">
        <f>+D8+D7</f>
        <v>97097.49</v>
      </c>
    </row>
    <row r="10" spans="1:4" s="226" customFormat="1" ht="35.25" customHeight="1">
      <c r="A10"/>
      <c r="B10"/>
      <c r="C10"/>
      <c r="D10"/>
    </row>
    <row r="11" spans="2:5" ht="18">
      <c r="B11" s="225" t="s">
        <v>309</v>
      </c>
      <c r="C11" s="282" t="s">
        <v>355</v>
      </c>
      <c r="D11" s="319">
        <v>71.378</v>
      </c>
      <c r="E11" s="37"/>
    </row>
    <row r="12" spans="2:4" ht="12.75">
      <c r="B12" s="226"/>
      <c r="C12" s="226"/>
      <c r="D12" s="226"/>
    </row>
    <row r="17" ht="12.75">
      <c r="B17" s="63"/>
    </row>
  </sheetData>
  <sheetProtection/>
  <mergeCells count="1">
    <mergeCell ref="B4:D5"/>
  </mergeCells>
  <hyperlinks>
    <hyperlink ref="A2" location="REPORTING!A1" display="MENU"/>
    <hyperlink ref="A1" location="'5. PRODUZIONE'!A2" display="&gt; 5 &lt;"/>
  </hyperlinks>
  <printOptions/>
  <pageMargins left="0.75" right="0.75" top="1" bottom="1" header="0.5" footer="0.5"/>
  <pageSetup fitToHeight="1" fitToWidth="1"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19"/>
  <sheetViews>
    <sheetView zoomScale="130" zoomScaleNormal="130" zoomScalePageLayoutView="0" workbookViewId="0" topLeftCell="A4">
      <selection activeCell="J11" sqref="J11"/>
    </sheetView>
  </sheetViews>
  <sheetFormatPr defaultColWidth="9.140625" defaultRowHeight="12.75"/>
  <cols>
    <col min="2" max="2" width="20.28125" style="0" customWidth="1"/>
    <col min="4" max="7" width="13.28125" style="0" customWidth="1"/>
    <col min="8" max="8" width="11.8515625" style="0" customWidth="1"/>
    <col min="9" max="9" width="0.9921875" style="0" customWidth="1"/>
    <col min="11" max="11" width="17.28125" style="0" customWidth="1"/>
  </cols>
  <sheetData>
    <row r="1" ht="12.75">
      <c r="A1" s="8" t="s">
        <v>23</v>
      </c>
    </row>
    <row r="2" spans="1:7" ht="26.25" customHeight="1">
      <c r="A2" s="4" t="s">
        <v>17</v>
      </c>
      <c r="B2" s="2" t="s">
        <v>15</v>
      </c>
      <c r="F2" s="46" t="s">
        <v>55</v>
      </c>
      <c r="G2" s="46"/>
    </row>
    <row r="4" spans="2:8" ht="12.75" customHeight="1">
      <c r="B4" s="340" t="s">
        <v>253</v>
      </c>
      <c r="C4" s="340"/>
      <c r="D4" s="340"/>
      <c r="E4" s="340"/>
      <c r="F4" s="340"/>
      <c r="G4" s="340"/>
      <c r="H4" s="340"/>
    </row>
    <row r="5" spans="2:8" ht="12.75" customHeight="1">
      <c r="B5" s="340"/>
      <c r="C5" s="340"/>
      <c r="D5" s="340"/>
      <c r="E5" s="340"/>
      <c r="F5" s="340"/>
      <c r="G5" s="340"/>
      <c r="H5" s="340"/>
    </row>
    <row r="6" spans="1:2" ht="23.25">
      <c r="A6" s="2"/>
      <c r="B6" s="213"/>
    </row>
    <row r="7" spans="4:8" ht="36.75" customHeight="1">
      <c r="D7" s="83" t="s">
        <v>310</v>
      </c>
      <c r="E7" s="83" t="s">
        <v>251</v>
      </c>
      <c r="F7" s="84" t="s">
        <v>230</v>
      </c>
      <c r="G7" s="84" t="s">
        <v>252</v>
      </c>
      <c r="H7" s="85" t="s">
        <v>250</v>
      </c>
    </row>
    <row r="8" spans="2:11" ht="31.5" customHeight="1">
      <c r="B8" s="154" t="s">
        <v>60</v>
      </c>
      <c r="C8" s="155" t="s">
        <v>62</v>
      </c>
      <c r="D8" s="324">
        <v>29.39</v>
      </c>
      <c r="E8" s="325">
        <v>0.756</v>
      </c>
      <c r="F8" s="325">
        <v>0.82</v>
      </c>
      <c r="G8" s="300" t="s">
        <v>367</v>
      </c>
      <c r="H8" s="241">
        <f>+D8+F8</f>
        <v>30.21</v>
      </c>
      <c r="K8" s="242"/>
    </row>
    <row r="9" spans="2:14" ht="31.5" customHeight="1">
      <c r="B9" s="156" t="s">
        <v>61</v>
      </c>
      <c r="C9" s="157" t="s">
        <v>62</v>
      </c>
      <c r="D9" s="326">
        <v>1.932</v>
      </c>
      <c r="E9" s="327">
        <v>0.065</v>
      </c>
      <c r="F9" s="329">
        <v>0.01</v>
      </c>
      <c r="G9" s="301" t="s">
        <v>367</v>
      </c>
      <c r="H9" s="231">
        <f>+D9+F9</f>
        <v>1.942</v>
      </c>
      <c r="K9" s="232"/>
      <c r="N9" s="189"/>
    </row>
    <row r="10" spans="2:8" ht="31.5" customHeight="1">
      <c r="B10" s="1"/>
      <c r="C10" s="1"/>
      <c r="D10" s="1"/>
      <c r="E10" s="1"/>
      <c r="F10" s="1"/>
      <c r="G10" s="1"/>
      <c r="H10" s="1"/>
    </row>
    <row r="11" spans="2:16" ht="31.5" customHeight="1">
      <c r="B11" s="158" t="s">
        <v>267</v>
      </c>
      <c r="C11" s="158" t="s">
        <v>62</v>
      </c>
      <c r="D11" s="299">
        <v>43941</v>
      </c>
      <c r="E11" s="1"/>
      <c r="F11" s="1"/>
      <c r="G11" s="1"/>
      <c r="H11" s="1"/>
      <c r="P11" s="189"/>
    </row>
    <row r="12" ht="12.75">
      <c r="L12" s="188"/>
    </row>
    <row r="14" spans="2:6" ht="12.75">
      <c r="B14" s="201" t="s">
        <v>292</v>
      </c>
      <c r="C14" s="194" t="s">
        <v>293</v>
      </c>
      <c r="D14" s="202" t="s">
        <v>364</v>
      </c>
      <c r="F14" s="200"/>
    </row>
    <row r="15" spans="2:4" ht="12.75">
      <c r="B15" s="201" t="s">
        <v>292</v>
      </c>
      <c r="C15" s="194" t="s">
        <v>366</v>
      </c>
      <c r="D15" s="202" t="s">
        <v>365</v>
      </c>
    </row>
    <row r="16" ht="12.75">
      <c r="B16" s="201"/>
    </row>
    <row r="17" spans="2:8" ht="12.75">
      <c r="B17" s="345" t="s">
        <v>363</v>
      </c>
      <c r="C17" s="346"/>
      <c r="D17" s="346"/>
      <c r="E17" s="346"/>
      <c r="H17" s="45"/>
    </row>
    <row r="18" spans="2:5" ht="12.75">
      <c r="B18" s="346"/>
      <c r="C18" s="346"/>
      <c r="D18" s="346"/>
      <c r="E18" s="346"/>
    </row>
    <row r="19" ht="12.75">
      <c r="B19" t="s">
        <v>368</v>
      </c>
    </row>
  </sheetData>
  <sheetProtection/>
  <mergeCells count="2">
    <mergeCell ref="B4:H5"/>
    <mergeCell ref="B17:E18"/>
  </mergeCells>
  <hyperlinks>
    <hyperlink ref="A2" location="REPORTING!A1" display="MENU"/>
    <hyperlink ref="A1" location="'6. EMISSIONI'!A1" display="&gt; 6 &lt;"/>
    <hyperlink ref="C14" r:id="rId1" display="IAR"/>
    <hyperlink ref="C15" r:id="rId2" display="AST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17"/>
  <sheetViews>
    <sheetView zoomScalePageLayoutView="0" workbookViewId="0" topLeftCell="A1">
      <selection activeCell="G8" sqref="G8:G13"/>
    </sheetView>
  </sheetViews>
  <sheetFormatPr defaultColWidth="9.140625" defaultRowHeight="12.75"/>
  <cols>
    <col min="7" max="7" width="10.140625" style="0" bestFit="1" customWidth="1"/>
  </cols>
  <sheetData>
    <row r="1" ht="12.75">
      <c r="A1" s="8" t="s">
        <v>24</v>
      </c>
    </row>
    <row r="2" spans="1:9" ht="26.25" customHeight="1">
      <c r="A2" s="4" t="s">
        <v>17</v>
      </c>
      <c r="B2" s="2" t="s">
        <v>15</v>
      </c>
      <c r="G2" s="47" t="s">
        <v>188</v>
      </c>
      <c r="H2" s="48"/>
      <c r="I2" s="48"/>
    </row>
    <row r="5" spans="1:7" ht="12.75">
      <c r="A5" s="359" t="s">
        <v>188</v>
      </c>
      <c r="B5" s="359"/>
      <c r="C5" s="359"/>
      <c r="D5" s="359"/>
      <c r="E5" s="359"/>
      <c r="F5" s="359"/>
      <c r="G5" s="359"/>
    </row>
    <row r="6" spans="1:7" ht="5.25" customHeight="1">
      <c r="A6" s="359"/>
      <c r="B6" s="359"/>
      <c r="C6" s="359"/>
      <c r="D6" s="359"/>
      <c r="E6" s="359"/>
      <c r="F6" s="359"/>
      <c r="G6" s="359"/>
    </row>
    <row r="7" ht="12.75">
      <c r="G7" s="213"/>
    </row>
    <row r="8" spans="1:7" ht="12.75">
      <c r="A8" s="347" t="s">
        <v>182</v>
      </c>
      <c r="B8" s="348"/>
      <c r="C8" s="348"/>
      <c r="D8" s="348"/>
      <c r="E8" s="348"/>
      <c r="F8" s="353" t="s">
        <v>62</v>
      </c>
      <c r="G8" s="356">
        <v>10564</v>
      </c>
    </row>
    <row r="9" spans="1:7" ht="12.75">
      <c r="A9" s="349"/>
      <c r="B9" s="350"/>
      <c r="C9" s="350"/>
      <c r="D9" s="350"/>
      <c r="E9" s="350"/>
      <c r="F9" s="354"/>
      <c r="G9" s="357"/>
    </row>
    <row r="10" spans="1:7" ht="12.75">
      <c r="A10" s="349"/>
      <c r="B10" s="350"/>
      <c r="C10" s="350"/>
      <c r="D10" s="350"/>
      <c r="E10" s="350"/>
      <c r="F10" s="354"/>
      <c r="G10" s="357"/>
    </row>
    <row r="11" spans="1:7" ht="12.75">
      <c r="A11" s="349"/>
      <c r="B11" s="350"/>
      <c r="C11" s="350"/>
      <c r="D11" s="350"/>
      <c r="E11" s="350"/>
      <c r="F11" s="354"/>
      <c r="G11" s="357"/>
    </row>
    <row r="12" spans="1:7" ht="12.75">
      <c r="A12" s="349"/>
      <c r="B12" s="350"/>
      <c r="C12" s="350"/>
      <c r="D12" s="350"/>
      <c r="E12" s="350"/>
      <c r="F12" s="354"/>
      <c r="G12" s="357"/>
    </row>
    <row r="13" spans="1:7" ht="12.75">
      <c r="A13" s="351"/>
      <c r="B13" s="352"/>
      <c r="C13" s="352"/>
      <c r="D13" s="352"/>
      <c r="E13" s="352"/>
      <c r="F13" s="355"/>
      <c r="G13" s="358"/>
    </row>
    <row r="17" ht="12.75">
      <c r="G17" s="37"/>
    </row>
  </sheetData>
  <sheetProtection/>
  <mergeCells count="4">
    <mergeCell ref="A8:E13"/>
    <mergeCell ref="F8:F13"/>
    <mergeCell ref="G8:G13"/>
    <mergeCell ref="A5:G6"/>
  </mergeCells>
  <hyperlinks>
    <hyperlink ref="A2" location="REPORTING!A1" display="MENU"/>
    <hyperlink ref="A1" location="'7. ABBATTIMENTO EMIS'!A2" display="&gt; 7 &l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10"/>
  <sheetViews>
    <sheetView zoomScalePageLayoutView="0" workbookViewId="0" topLeftCell="A1">
      <selection activeCell="F6" sqref="F6"/>
    </sheetView>
  </sheetViews>
  <sheetFormatPr defaultColWidth="9.140625" defaultRowHeight="12.75"/>
  <sheetData>
    <row r="1" ht="12.75">
      <c r="A1" s="8" t="s">
        <v>25</v>
      </c>
    </row>
    <row r="2" spans="1:2" ht="26.25" customHeight="1">
      <c r="A2" s="4" t="s">
        <v>17</v>
      </c>
      <c r="B2" s="2" t="s">
        <v>15</v>
      </c>
    </row>
    <row r="3" spans="1:2" ht="26.25" customHeight="1">
      <c r="A3" s="2"/>
      <c r="B3" s="2"/>
    </row>
    <row r="4" spans="1:9" ht="10.5" customHeight="1">
      <c r="A4" s="340" t="s">
        <v>254</v>
      </c>
      <c r="B4" s="340"/>
      <c r="C4" s="340"/>
      <c r="D4" s="340"/>
      <c r="E4" s="340"/>
      <c r="F4" s="340"/>
      <c r="G4" s="340"/>
      <c r="H4" s="340"/>
      <c r="I4" s="340"/>
    </row>
    <row r="5" spans="1:9" ht="10.5" customHeight="1">
      <c r="A5" s="340"/>
      <c r="B5" s="340"/>
      <c r="C5" s="340"/>
      <c r="D5" s="340"/>
      <c r="E5" s="340"/>
      <c r="F5" s="340"/>
      <c r="G5" s="340"/>
      <c r="H5" s="340"/>
      <c r="I5" s="340"/>
    </row>
    <row r="6" ht="12.75">
      <c r="F6" s="213"/>
    </row>
    <row r="7" spans="1:9" ht="24" customHeight="1">
      <c r="A7" s="360" t="s">
        <v>211</v>
      </c>
      <c r="B7" s="361"/>
      <c r="C7" s="361"/>
      <c r="D7" s="361"/>
      <c r="E7" s="361"/>
      <c r="F7" s="361"/>
      <c r="G7" s="361"/>
      <c r="H7" s="361"/>
      <c r="I7" s="362"/>
    </row>
    <row r="8" spans="1:9" ht="24" customHeight="1">
      <c r="A8" s="363"/>
      <c r="B8" s="364"/>
      <c r="C8" s="364"/>
      <c r="D8" s="364"/>
      <c r="E8" s="364"/>
      <c r="F8" s="364"/>
      <c r="G8" s="364"/>
      <c r="H8" s="364"/>
      <c r="I8" s="365"/>
    </row>
    <row r="10" ht="12.75">
      <c r="B10" s="63"/>
    </row>
  </sheetData>
  <sheetProtection/>
  <mergeCells count="2">
    <mergeCell ref="A7:I8"/>
    <mergeCell ref="A4:I5"/>
  </mergeCells>
  <hyperlinks>
    <hyperlink ref="A2" location="REPORTING!A1" display="MENU"/>
    <hyperlink ref="A1" location="'8.EMISSIONI DIFFUSE'!A1" display="&gt; 8 &lt;"/>
    <hyperlink ref="A7:I8" r:id="rId1" display="Registro verifica emissione diffusa da impianto con verifiche periodiche effettuato da personale interno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difrane</dc:creator>
  <cp:keywords/>
  <dc:description/>
  <cp:lastModifiedBy>Di Francescantonio Ermanno</cp:lastModifiedBy>
  <cp:lastPrinted>2022-05-13T15:31:37Z</cp:lastPrinted>
  <dcterms:created xsi:type="dcterms:W3CDTF">2011-05-30T09:00:01Z</dcterms:created>
  <dcterms:modified xsi:type="dcterms:W3CDTF">2023-05-25T08:18:59Z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