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tefania.caruso\Desktop\CdS e CdM e esame annuale\CdM\Punto 3 Modifiche al PSP\"/>
    </mc:Choice>
  </mc:AlternateContent>
  <bookViews>
    <workbookView xWindow="-120" yWindow="-120" windowWidth="20730" windowHeight="11160" tabRatio="511"/>
  </bookViews>
  <sheets>
    <sheet name="RIPARTO PER INTERV. CSR 23-27" sheetId="3"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3" i="3" l="1"/>
  <c r="D80" i="3" s="1"/>
  <c r="D74" i="3"/>
  <c r="D75" i="3"/>
  <c r="D76" i="3"/>
  <c r="D77" i="3"/>
  <c r="D72" i="3"/>
  <c r="C80" i="3"/>
  <c r="C66" i="3"/>
  <c r="F40" i="3" l="1"/>
  <c r="F5" i="3"/>
  <c r="F4" i="3"/>
  <c r="D60" i="3" l="1"/>
  <c r="C55" i="3"/>
  <c r="D48" i="3"/>
  <c r="E40" i="3"/>
  <c r="E38" i="3"/>
  <c r="E37" i="3"/>
  <c r="D36" i="3"/>
  <c r="D35" i="3"/>
  <c r="D34" i="3"/>
  <c r="D33" i="3"/>
  <c r="E32" i="3"/>
  <c r="E31" i="3"/>
  <c r="E30" i="3"/>
  <c r="E29" i="3"/>
  <c r="E28" i="3"/>
  <c r="E27" i="3"/>
  <c r="E26" i="3"/>
  <c r="D25" i="3"/>
  <c r="E24" i="3"/>
  <c r="E23" i="3"/>
  <c r="E22" i="3"/>
  <c r="E21" i="3"/>
  <c r="E20" i="3"/>
  <c r="E19" i="3"/>
  <c r="E18" i="3"/>
  <c r="D17" i="3"/>
  <c r="E16" i="3"/>
  <c r="D15" i="3"/>
  <c r="E15" i="3" s="1"/>
  <c r="E14" i="3"/>
  <c r="E13" i="3"/>
  <c r="D12" i="3"/>
  <c r="E12" i="3" s="1"/>
  <c r="E11" i="3"/>
  <c r="E10" i="3"/>
  <c r="E9" i="3"/>
  <c r="E8" i="3"/>
  <c r="E7" i="3"/>
  <c r="E6" i="3"/>
  <c r="E5" i="3"/>
  <c r="E4" i="3"/>
  <c r="E3" i="3"/>
  <c r="E34" i="3" l="1"/>
  <c r="F34" i="3"/>
  <c r="D39" i="3"/>
  <c r="E35" i="3"/>
  <c r="F35" i="3"/>
  <c r="E36" i="3"/>
  <c r="F36" i="3"/>
  <c r="E17" i="3"/>
  <c r="F17" i="3"/>
  <c r="E25" i="3"/>
  <c r="F25" i="3"/>
  <c r="E33" i="3"/>
  <c r="F33" i="3"/>
  <c r="E60" i="3"/>
  <c r="F39" i="3" l="1"/>
  <c r="F41" i="3" s="1"/>
  <c r="D41" i="3"/>
  <c r="E39" i="3"/>
  <c r="E41" i="3" s="1"/>
  <c r="D55" i="3" l="1"/>
  <c r="D66" i="3"/>
  <c r="F60" i="3"/>
  <c r="E80" i="3"/>
</calcChain>
</file>

<file path=xl/sharedStrings.xml><?xml version="1.0" encoding="utf-8"?>
<sst xmlns="http://schemas.openxmlformats.org/spreadsheetml/2006/main" count="177" uniqueCount="124">
  <si>
    <t>N.</t>
  </si>
  <si>
    <t>SRA01</t>
  </si>
  <si>
    <t>SRA03</t>
  </si>
  <si>
    <t>SRA06</t>
  </si>
  <si>
    <t>SRA16</t>
  </si>
  <si>
    <t>SRA18</t>
  </si>
  <si>
    <t>SRA19</t>
  </si>
  <si>
    <t>SRA27</t>
  </si>
  <si>
    <t>Pagamento per impegni silvoambientali e impegni in materia di clima</t>
  </si>
  <si>
    <t>SRA29</t>
  </si>
  <si>
    <t>Pagamento al fine di adottare e mantenere pratiche e metodi di produzione biologica</t>
  </si>
  <si>
    <t>SRA30</t>
  </si>
  <si>
    <t>Benessere animale</t>
  </si>
  <si>
    <t>SRA31</t>
  </si>
  <si>
    <t>SRB01</t>
  </si>
  <si>
    <t>Sostegno zone con svantaggi naturali montagna</t>
  </si>
  <si>
    <t>SRC02</t>
  </si>
  <si>
    <t>Pagamento compensativo per zone forestali natura 2000</t>
  </si>
  <si>
    <t>SRD01</t>
  </si>
  <si>
    <t>Investimenti produttivi agricoli per la competitività delle aziende agricole</t>
  </si>
  <si>
    <t>SRD02</t>
  </si>
  <si>
    <t>Investimenti produttivi agricoli per ambiente, clima e benessere animale</t>
  </si>
  <si>
    <t>SRD03</t>
  </si>
  <si>
    <t>Investimenti nelle aziende agricole per la diversificazione in attività non agricole</t>
  </si>
  <si>
    <t>SRD04</t>
  </si>
  <si>
    <t>Investimenti non produttivi agricoli con finalità ambientale</t>
  </si>
  <si>
    <t>SRD05</t>
  </si>
  <si>
    <t>Impianti forestazione/imboschimento e sistemi agroforestali su terreni agricoli</t>
  </si>
  <si>
    <t>SRD08</t>
  </si>
  <si>
    <t>Investimenti in infrastrutture con finalità ambientali</t>
  </si>
  <si>
    <t>SRD09</t>
  </si>
  <si>
    <t>Investimenti non produttivi nelle aree rurali</t>
  </si>
  <si>
    <t>SRD12</t>
  </si>
  <si>
    <t>Investimenti per la prevenzione ed il ripristino danni foreste</t>
  </si>
  <si>
    <t>SRD13</t>
  </si>
  <si>
    <t>Investimenti per la trasformazione e commercializzazione dei prodotti agricoli</t>
  </si>
  <si>
    <t>SRD18</t>
  </si>
  <si>
    <t>STRUMENTI FINANZIARI: FONDO DI ROTAZIONE per investimenti produttivi agricoli per la competitività delle aziende agricole e per ambiente, clima e benessere animale</t>
  </si>
  <si>
    <t>SRD19</t>
  </si>
  <si>
    <t xml:space="preserve">STRUMENTI FINANZIARI: FONDO DI ROTAZIONE per investimenti per la trasformazione e commercializzazione dei prodotti agricoli </t>
  </si>
  <si>
    <t>SRE01</t>
  </si>
  <si>
    <t>Insediamento giovani agricoltori</t>
  </si>
  <si>
    <t>SRG01</t>
  </si>
  <si>
    <t>Sostegno gruppi operativi PEI AGRI</t>
  </si>
  <si>
    <t>SRG03</t>
  </si>
  <si>
    <t>Partecipazione a regimi di qualità</t>
  </si>
  <si>
    <t>SRG06</t>
  </si>
  <si>
    <t>Attuazione strategie di sviluppo locale</t>
  </si>
  <si>
    <t>SRG09</t>
  </si>
  <si>
    <t>SRG10</t>
  </si>
  <si>
    <t>Promozione dei prodotti di qualità</t>
  </si>
  <si>
    <t>SRH01</t>
  </si>
  <si>
    <t>Erogazione servizi di consulenza</t>
  </si>
  <si>
    <t>SRH02</t>
  </si>
  <si>
    <t>SRH03</t>
  </si>
  <si>
    <t>SRH04</t>
  </si>
  <si>
    <t>Azioni di informazione</t>
  </si>
  <si>
    <t>SRA08</t>
  </si>
  <si>
    <t>SRA14</t>
  </si>
  <si>
    <t>Nessuna modifica richiesta.</t>
  </si>
  <si>
    <r>
      <t xml:space="preserve">Sezione scheda intervento: CONDIZIONI DI AMMISSIBILITA’ (delle operazioni e dei beneficiari).  
</t>
    </r>
    <r>
      <rPr>
        <sz val="12"/>
        <color theme="1"/>
        <rFont val="Arial"/>
        <family val="2"/>
      </rPr>
      <t xml:space="preserve">Ulteriori criteri:
</t>
    </r>
    <r>
      <rPr>
        <strike/>
        <sz val="12"/>
        <color theme="1"/>
        <rFont val="Arial"/>
        <family val="2"/>
      </rPr>
      <t>• Il Gruppo Operativo deve dotarsi di un regolamento interno che evidenzi ruoli, modalità organizzative e attribuzione precisa delle responsabilità nella gestione del sostegno ricevuto. Il Gruppo Operativo assicura massima trasparenza nel processo di aggregazione ed assenza di conflitto di interessi; 
• Il piano ha una durata massima di 36 mesi; gli avvisi pubblici possono definire una durata massima inferiore e prevedere proroghe motivate; 
• È obbligatoria l’adesione/partecipazione al GO di almeno un ente pubblico o impresa privata operante nel settore della ricerca</t>
    </r>
    <r>
      <rPr>
        <sz val="12"/>
        <color theme="1"/>
        <rFont val="Arial"/>
        <family val="2"/>
      </rPr>
      <t xml:space="preserve">
• E’ obbligatoria l’adesione di almeno un organismo (pubblico o privato) operante nel settore della ricerca (INSERIRE)</t>
    </r>
  </si>
  <si>
    <r>
      <t xml:space="preserve">Sezione scheda intervento: CR04 Ulteriori criteri: 
</t>
    </r>
    <r>
      <rPr>
        <strike/>
        <sz val="12"/>
        <color theme="1"/>
        <rFont val="Arial"/>
        <family val="2"/>
      </rPr>
      <t xml:space="preserve">Sono considerati paritetici i sistemi di qualità di cui al CR04 1-2-3-4-5-6-8-9-10-11; viene escluso il sistema " Produzioni di qualità di cui al Sistema Qualità Nazionale Produzione Integrata – legge 3 febbraio 2011 n.4 -, CR04- 7-; gli operatori agricoli aderenti a tale misura potranno richiedere i costi di certificazioni e/o di analisi aderendo alla misura SRA01 – ACA 1 "Produzioni integrate certificate".
</t>
    </r>
    <r>
      <rPr>
        <sz val="12"/>
        <color theme="1"/>
        <rFont val="Arial"/>
        <family val="2"/>
      </rPr>
      <t>Sono considerati paritetici i sistemi di qualità di cui al CR04 1-2-3-4-5-6-7-8-9-10-11.
Vengono esclusi dall’ammissibilità i beneficiari aderenti al regime di qualità 6 -Produzione biologica-prodotti agricoli alimentari ottenuti ai sensi del Reg. UE 848/2018, aderenti alla misura SRA29 - Pagamento al fine di adottare e mantenere pratiche e metodi di produzione biologica. Vengono esclusi dall’ammissibilità i beneficiari aderenti regime di qualità  7 -"Produzioni di qualità di cui al Sistema Qualità Nazionale Produzione Integrata” – legge 3 febbraio 2011 n.4” aderenti alla misura SRA01 – ACA1 "Produzione integrata</t>
    </r>
  </si>
  <si>
    <r>
      <rPr>
        <b/>
        <sz val="12"/>
        <color theme="1"/>
        <rFont val="Arial"/>
        <family val="2"/>
      </rPr>
      <t>Sezione scheda intervento: Gamma del sostegno a livello di beneficiario.</t>
    </r>
    <r>
      <rPr>
        <sz val="12"/>
        <color theme="1"/>
        <rFont val="Arial"/>
        <family val="2"/>
      </rPr>
      <t xml:space="preserve"> 
Correzione importo Azione 8.2 (euro/ettaro/ anno): </t>
    </r>
    <r>
      <rPr>
        <strike/>
        <sz val="12"/>
        <color theme="1"/>
        <rFont val="Arial"/>
        <family val="2"/>
      </rPr>
      <t xml:space="preserve">166 </t>
    </r>
    <r>
      <rPr>
        <sz val="12"/>
        <color theme="1"/>
        <rFont val="Arial"/>
        <family val="2"/>
      </rPr>
      <t>112</t>
    </r>
  </si>
  <si>
    <r>
      <t xml:space="preserve">Sezione scheda intervento: Impegni.
</t>
    </r>
    <r>
      <rPr>
        <sz val="12"/>
        <color theme="1"/>
        <rFont val="Arial"/>
        <family val="2"/>
      </rPr>
      <t xml:space="preserve">Fatte salve le cause di forza maggiore, è prevista una tolleranza in diminuzione del numero dei capi a premio fino al 10% rispetto al numero di UBA iniziali. Tuttavia, nel caso di allevamenti fino a </t>
    </r>
    <r>
      <rPr>
        <strike/>
        <sz val="12"/>
        <color theme="1"/>
        <rFont val="Arial"/>
        <family val="2"/>
      </rPr>
      <t>10</t>
    </r>
    <r>
      <rPr>
        <sz val="12"/>
        <color theme="1"/>
        <rFont val="Arial"/>
        <family val="2"/>
      </rPr>
      <t xml:space="preserve"> 20 UBA la tolleranza in termini assoluti può arrivare fino a 2 UBA. Il premio viene comunque corrisposto di anno in anno ai soli capi effettivamente presenti nell'allevamento </t>
    </r>
  </si>
  <si>
    <t xml:space="preserve">Modifica PLUA – Importi unitari e Indicatori di Output
</t>
  </si>
  <si>
    <t>CODICE INTERVENTO</t>
  </si>
  <si>
    <t>Descrizione Intervento</t>
  </si>
  <si>
    <t>FEASR</t>
  </si>
  <si>
    <t>ACA 1 - produzione integrata</t>
  </si>
  <si>
    <t>ACA3 - tecniche lavorazione ridotta dei suoli</t>
  </si>
  <si>
    <t>ACA6 - cover crops</t>
  </si>
  <si>
    <t>ACA8 - gestione prati e pascoli permanenti</t>
  </si>
  <si>
    <t>ACA14  - allevatori custodi dell'agrobiodiversità</t>
  </si>
  <si>
    <t>ACA16 - conservazione agrobiodiversità - banche del germoplasma</t>
  </si>
  <si>
    <t>ACA18 - impegni per l'apicoltura</t>
  </si>
  <si>
    <t>ACA19 - riduzione impiego fitofarmaci</t>
  </si>
  <si>
    <t>Sostegno per la conservazione, l'uso e lo sviluppo sostenibile delle risorse genetiche forestali</t>
  </si>
  <si>
    <t>Cooperazione per azioni di supporto all'innovazione e servizi rivolti ai settori agricolo, forestale e agroalimentare</t>
  </si>
  <si>
    <t>Scambi di conoscenze e informazioni per i consulenti e gli attori degli AKIS</t>
  </si>
  <si>
    <t xml:space="preserve">
Azioni formative rivolte agli addetti del settore agricolo, forestale e dei territori rurali</t>
  </si>
  <si>
    <t>AT001</t>
  </si>
  <si>
    <t>Assistenza Tecnica</t>
  </si>
  <si>
    <t>TOTALE PROGRAMMATO NUOVI INTERVENTI ORDINARI 2023-2027</t>
  </si>
  <si>
    <t>TOTALE PROGRAMMATO SVILUPPO RURALE 2023-2027</t>
  </si>
  <si>
    <t>SPESA PUBBLICA CSR ABRUZZO</t>
  </si>
  <si>
    <t>Contributo per RER</t>
  </si>
  <si>
    <t>Situazione attuale: PSP approvato in data 2.12.2022</t>
  </si>
  <si>
    <t>AT Abruzzo</t>
  </si>
  <si>
    <t xml:space="preserve">Spesa Pubblica </t>
  </si>
  <si>
    <t>% AT</t>
  </si>
  <si>
    <t>Spese Verdi Abruzzo</t>
  </si>
  <si>
    <t>Spese verdi 2023-2027</t>
  </si>
  <si>
    <t>Spese verdi Transizione 2014-2022</t>
  </si>
  <si>
    <t>TOT SPESE VERDI</t>
  </si>
  <si>
    <t>% SPESE VERDI (tot spese verdi/Spesa pubblica)</t>
  </si>
  <si>
    <t>Leader Abruzzo</t>
  </si>
  <si>
    <t>% LEADER</t>
  </si>
  <si>
    <t>Soglia Nazionale AKIS: 3,42%</t>
  </si>
  <si>
    <t xml:space="preserve">Interventi AKIS </t>
  </si>
  <si>
    <t>Integrazione di €  1.501.799,25</t>
  </si>
  <si>
    <t>/</t>
  </si>
  <si>
    <t>Note Modifiche finanziarie / testuali</t>
  </si>
  <si>
    <r>
      <rPr>
        <b/>
        <sz val="12"/>
        <color theme="1"/>
        <rFont val="Arial"/>
        <family val="2"/>
      </rPr>
      <t>Sezione scheda intervento: CRITERI DI AMMISSIBILITA'DEI BENEFICIARI.</t>
    </r>
    <r>
      <rPr>
        <sz val="12"/>
        <color theme="1"/>
        <rFont val="Arial"/>
        <family val="2"/>
      </rPr>
      <t xml:space="preserve">
ELIMINARE il C03 </t>
    </r>
    <r>
      <rPr>
        <i/>
        <sz val="12"/>
        <color theme="1"/>
        <rFont val="Arial"/>
        <family val="2"/>
      </rPr>
      <t xml:space="preserve">"È prevista la concessione del sostegno ai soli proprietari ed enti gestori di aree protette". 
</t>
    </r>
    <r>
      <rPr>
        <b/>
        <sz val="12"/>
        <color theme="1"/>
        <rFont val="Arial"/>
        <family val="2"/>
      </rPr>
      <t>Sezione scheda intervento: Informazioni concernenti la valutazione degli aiuti di Stato:</t>
    </r>
    <r>
      <rPr>
        <sz val="12"/>
        <color theme="1"/>
        <rFont val="Arial"/>
        <family val="2"/>
      </rPr>
      <t xml:space="preserve"> Inserire il codice di notifica SANI SA.109467 </t>
    </r>
  </si>
  <si>
    <r>
      <rPr>
        <b/>
        <sz val="12"/>
        <color theme="1"/>
        <rFont val="Arial"/>
        <family val="2"/>
      </rPr>
      <t xml:space="preserve">A) Sezione scheda intervento: Tab. 2 - Specie ammesse a sostegno dalla Regione Abruzzo. </t>
    </r>
    <r>
      <rPr>
        <sz val="12"/>
        <color theme="1"/>
        <rFont val="Arial"/>
        <family val="2"/>
      </rPr>
      <t xml:space="preserve">Eliminazione "Avicoli carne" e "Avicoli uova"
</t>
    </r>
    <r>
      <rPr>
        <b/>
        <sz val="12"/>
        <color theme="1"/>
        <rFont val="Arial"/>
        <family val="2"/>
      </rPr>
      <t>B)</t>
    </r>
    <r>
      <rPr>
        <sz val="12"/>
        <color theme="1"/>
        <rFont val="Arial"/>
        <family val="2"/>
      </rPr>
      <t xml:space="preserve"> </t>
    </r>
    <r>
      <rPr>
        <b/>
        <sz val="12"/>
        <color theme="1"/>
        <rFont val="Arial"/>
        <family val="2"/>
      </rPr>
      <t xml:space="preserve">Sezione scheda intervento:Tab. 6 Relazione con altri interventi: combinazione, demarcazione e cumulabilità. </t>
    </r>
    <r>
      <rPr>
        <sz val="12"/>
        <color theme="1"/>
        <rFont val="Arial"/>
        <family val="2"/>
      </rPr>
      <t xml:space="preserve">Aggiungere cumulabità con SRA14
</t>
    </r>
    <r>
      <rPr>
        <b/>
        <sz val="12"/>
        <color theme="1"/>
        <rFont val="Arial"/>
        <family val="2"/>
      </rPr>
      <t>C) Sezione scheda intervento: ELEMENTI INTEGRATIVI DELLE SOTTO AZIONI A PER LA REGIONE ABRUZZO-AZIONE A
Sotto-azioni A: "</t>
    </r>
    <r>
      <rPr>
        <sz val="12"/>
        <color theme="1"/>
        <rFont val="Arial"/>
        <family val="2"/>
      </rPr>
      <t xml:space="preserve">1.3 - Controlli sistematici affezioni podali, cura dei piedi degli animali e isolamento in aree confinate dei capi affetti da patologie" 
</t>
    </r>
    <r>
      <rPr>
        <b/>
        <sz val="12"/>
        <color theme="1"/>
        <rFont val="Arial"/>
        <family val="2"/>
      </rPr>
      <t>Dettaglio regionale:</t>
    </r>
    <r>
      <rPr>
        <sz val="12"/>
        <color theme="1"/>
        <rFont val="Arial"/>
        <family val="2"/>
      </rPr>
      <t xml:space="preserve"> "Controllo animali relativamente alle potenziali affezioni podali; eventuale cura dei piedi, se ritenuto necessario ed isolamento dei capi in aree confinate. Controllo due volte l'anno.
</t>
    </r>
    <r>
      <rPr>
        <b/>
        <sz val="12"/>
        <color theme="1"/>
        <rFont val="Arial"/>
        <family val="2"/>
      </rPr>
      <t>Tipologia di controllo</t>
    </r>
    <r>
      <rPr>
        <sz val="12"/>
        <color theme="1"/>
        <rFont val="Arial"/>
        <family val="2"/>
      </rPr>
      <t xml:space="preserve">:amministrativo
</t>
    </r>
    <r>
      <rPr>
        <b/>
        <sz val="12"/>
        <color theme="1"/>
        <rFont val="Arial"/>
        <family val="2"/>
      </rPr>
      <t>Elementi di controllo:</t>
    </r>
    <r>
      <rPr>
        <sz val="12"/>
        <color theme="1"/>
        <rFont val="Arial"/>
        <family val="2"/>
      </rPr>
      <t xml:space="preserve"> Registro di controllo </t>
    </r>
    <r>
      <rPr>
        <strike/>
        <sz val="12"/>
        <color theme="1"/>
        <rFont val="Arial"/>
        <family val="2"/>
      </rPr>
      <t xml:space="preserve">manutenzione macchina ed eventuali ricevute di acquisto test </t>
    </r>
    <r>
      <rPr>
        <sz val="12"/>
        <color theme="1"/>
        <rFont val="Arial"/>
        <family val="2"/>
      </rPr>
      <t xml:space="preserve">
</t>
    </r>
    <r>
      <rPr>
        <b/>
        <sz val="12"/>
        <color theme="1"/>
        <rFont val="Arial"/>
        <family val="2"/>
      </rPr>
      <t>Modalità di esecuzione del controllo:</t>
    </r>
    <r>
      <rPr>
        <sz val="12"/>
        <color theme="1"/>
        <rFont val="Arial"/>
        <family val="2"/>
      </rPr>
      <t xml:space="preserve"> verifica dell</t>
    </r>
    <r>
      <rPr>
        <strike/>
        <sz val="12"/>
        <color theme="1"/>
        <rFont val="Arial"/>
        <family val="2"/>
      </rPr>
      <t>a scheda</t>
    </r>
    <r>
      <rPr>
        <sz val="12"/>
        <color theme="1"/>
        <rFont val="Arial"/>
        <family val="2"/>
      </rPr>
      <t xml:space="preserve"> registro di controllo </t>
    </r>
    <r>
      <rPr>
        <strike/>
        <sz val="12"/>
        <color theme="1"/>
        <rFont val="Arial"/>
        <family val="2"/>
      </rPr>
      <t xml:space="preserve">del CMT o CSS o equivalenti, le ricevute di acquisto dei materiali per l’esame del CMT, la presenza eventuale di capi marcati se positivi al CMT
</t>
    </r>
    <r>
      <rPr>
        <b/>
        <sz val="12"/>
        <color theme="1"/>
        <rFont val="Arial"/>
        <family val="2"/>
      </rPr>
      <t>D) Sezione scheda intervento: ELEMENTI INTEGRATIVI DELLE SOTTO AZIONI A PER LA REGIONE ABRUZZO-AZIONE A</t>
    </r>
    <r>
      <rPr>
        <sz val="12"/>
        <color theme="1"/>
        <rFont val="Arial"/>
        <family val="2"/>
      </rPr>
      <t xml:space="preserve">
Dettaglio regionale: 5.1 </t>
    </r>
    <r>
      <rPr>
        <strike/>
        <sz val="12"/>
        <color theme="1"/>
        <rFont val="Arial"/>
        <family val="2"/>
      </rPr>
      <t>Castrazione chimica (se indispensabile) o uso di analgesici</t>
    </r>
    <r>
      <rPr>
        <sz val="12"/>
        <color theme="1"/>
        <rFont val="Arial"/>
        <family val="2"/>
      </rPr>
      <t xml:space="preserve"> Uso di analgesici e antinfiammatori in caso di castrazione (solo se l’intervento è indispensabile)</t>
    </r>
    <r>
      <rPr>
        <strike/>
        <sz val="12"/>
        <color theme="1"/>
        <rFont val="Arial"/>
        <family val="2"/>
      </rPr>
      <t xml:space="preserve">
</t>
    </r>
    <r>
      <rPr>
        <b/>
        <sz val="12"/>
        <color theme="1"/>
        <rFont val="Arial"/>
        <family val="2"/>
      </rPr>
      <t xml:space="preserve">E) Sezione scheda intervento: Altri obblighi. </t>
    </r>
    <r>
      <rPr>
        <sz val="12"/>
        <color theme="1"/>
        <rFont val="Arial"/>
        <family val="2"/>
      </rPr>
      <t xml:space="preserve">
</t>
    </r>
    <r>
      <rPr>
        <b/>
        <sz val="12"/>
        <color theme="1"/>
        <rFont val="Arial"/>
        <family val="2"/>
      </rPr>
      <t>"Azione B-Aree di intervento combinate A e C</t>
    </r>
    <r>
      <rPr>
        <sz val="12"/>
        <color theme="1"/>
        <rFont val="Arial"/>
        <family val="2"/>
      </rPr>
      <t xml:space="preserve"> ; l’Area  B (concernente  gli aspetti  relativi alle  strutture di  allevamento) viene considerata nella verifica del rispetto dei requisiti minimi previsti dalla normativa di riferimento ma non entra nel computo del livello miglioramento o del  punteggio di  valutazione". 
</t>
    </r>
    <r>
      <rPr>
        <b/>
        <sz val="12"/>
        <color theme="1"/>
        <rFont val="Arial"/>
        <family val="2"/>
      </rPr>
      <t>F) Sezione scheda intervento: Principi di selezione.</t>
    </r>
    <r>
      <rPr>
        <sz val="12"/>
        <color theme="1"/>
        <rFont val="Arial"/>
        <family val="2"/>
      </rPr>
      <t xml:space="preserve"> Eliminare i principi di selezione 
</t>
    </r>
    <r>
      <rPr>
        <strike/>
        <sz val="12"/>
        <color theme="1"/>
        <rFont val="Arial"/>
        <family val="2"/>
      </rPr>
      <t xml:space="preserve">PSA1 /PSA3/ PSA4/ PSB2/ PSC1 / PSD1
</t>
    </r>
    <r>
      <rPr>
        <b/>
        <sz val="12"/>
        <color theme="1"/>
        <rFont val="Arial"/>
        <family val="2"/>
      </rPr>
      <t xml:space="preserve">G) sezione scheda intervento: Modalità di pagamento: </t>
    </r>
    <r>
      <rPr>
        <sz val="12"/>
        <color theme="1"/>
        <rFont val="Arial"/>
        <family val="2"/>
      </rPr>
      <t xml:space="preserve">
- Per impegno e combinazione di impegni (Azione A): X
- In base al miglioramento del punteggio Classyfarm (Azione B): X
</t>
    </r>
    <r>
      <rPr>
        <b/>
        <sz val="12"/>
        <color theme="1"/>
        <rFont val="Arial"/>
        <family val="2"/>
      </rPr>
      <t>H) Sezione scheda intervento: Punteggio di entrata per fasce.</t>
    </r>
    <r>
      <rPr>
        <sz val="12"/>
        <color theme="1"/>
        <rFont val="Arial"/>
        <family val="2"/>
      </rPr>
      <t xml:space="preserve">
Da 61 60 a 70 (compreso)
</t>
    </r>
    <r>
      <rPr>
        <b/>
        <sz val="12"/>
        <color theme="1"/>
        <rFont val="Arial"/>
        <family val="2"/>
      </rPr>
      <t>I) Sezione scheda intervento: Indici di conversione dei capi di bestiame in UBA.</t>
    </r>
    <r>
      <rPr>
        <sz val="12"/>
        <color theme="1"/>
        <rFont val="Arial"/>
        <family val="2"/>
      </rPr>
      <t xml:space="preserve">
ABRUZZO: la Regione utilizza i seguenti indici di conversione capi/UBA per gli ovicaprini e per i suini :
• Ovini e caprini = 0,15 UBA
• Scrofe riproduttrici e verri riproduttori = 0,5 UBA Richiesta ritirata a seguito di osservazioni  della CE
</t>
    </r>
    <r>
      <rPr>
        <sz val="12"/>
        <color theme="1"/>
        <rFont val="Arial"/>
        <family val="2"/>
      </rPr>
      <t xml:space="preserve">
</t>
    </r>
    <r>
      <rPr>
        <strike/>
        <sz val="12"/>
        <color theme="1"/>
        <rFont val="Arial"/>
        <family val="2"/>
      </rPr>
      <t xml:space="preserve">
</t>
    </r>
    <r>
      <rPr>
        <b/>
        <sz val="12"/>
        <color theme="1"/>
        <rFont val="Arial"/>
        <family val="2"/>
      </rPr>
      <t/>
    </r>
  </si>
  <si>
    <t>Intervento</t>
  </si>
  <si>
    <t>% AKIS</t>
  </si>
  <si>
    <t>SPESA PUBBLICA (Emendamento 2 DEL PSP)</t>
  </si>
  <si>
    <r>
      <t>A) sezione scheda intervento: Criteri di ammissibilità dei beneficiari: C04 Condizioni ulteriori per l'nsediamento.</t>
    </r>
    <r>
      <rPr>
        <sz val="12"/>
        <color theme="1"/>
        <rFont val="Arial"/>
        <family val="2"/>
      </rPr>
      <t xml:space="preserve">
</t>
    </r>
    <r>
      <rPr>
        <strike/>
        <sz val="12"/>
        <color theme="1"/>
        <rFont val="Arial"/>
        <family val="2"/>
      </rPr>
      <t>L’insediamento deve avvenire, al più tardi, nei ventiquattro (24) mesi precedenti la data di apertura del Bando sul SIAN.</t>
    </r>
    <r>
      <rPr>
        <sz val="12"/>
        <color theme="1"/>
        <rFont val="Arial"/>
        <family val="2"/>
      </rPr>
      <t xml:space="preserve">
L’insediamento deve avvenire, al più tardi, nei ventiquattro (24) mesi precedenti la presentazione della domanda di sostegno.
</t>
    </r>
    <r>
      <rPr>
        <b/>
        <sz val="12"/>
        <color theme="1"/>
        <rFont val="Arial"/>
        <family val="2"/>
      </rPr>
      <t>B) sezione scheda intervento:</t>
    </r>
    <r>
      <rPr>
        <sz val="12"/>
        <color theme="1"/>
        <rFont val="Arial"/>
        <family val="2"/>
      </rPr>
      <t xml:space="preserve"> </t>
    </r>
    <r>
      <rPr>
        <b/>
        <sz val="12"/>
        <color theme="1"/>
        <rFont val="Arial"/>
        <family val="2"/>
      </rPr>
      <t xml:space="preserve">Note di giustificazione delle scelte: </t>
    </r>
    <r>
      <rPr>
        <sz val="12"/>
        <color theme="1"/>
        <rFont val="Arial"/>
        <family val="2"/>
      </rPr>
      <t xml:space="preserve">
Eliminazione della frase: </t>
    </r>
    <r>
      <rPr>
        <strike/>
        <sz val="12"/>
        <color theme="1"/>
        <rFont val="Arial"/>
        <family val="2"/>
      </rPr>
      <t xml:space="preserve">La finalità è di ampliare la finestra temporale per l’insediamento a partire da una data univoca, vale a dire la data di apertura del Bando sul SIAN.
</t>
    </r>
    <r>
      <rPr>
        <b/>
        <sz val="12"/>
        <color theme="1"/>
        <rFont val="Arial"/>
        <family val="2"/>
      </rPr>
      <t>C) sezione scheda intervento: Le autorità di gestione regionali definiscono ulteriori condizioni di ammissibilità dei beneficiari.</t>
    </r>
    <r>
      <rPr>
        <sz val="12"/>
        <color theme="1"/>
        <rFont val="Arial"/>
        <family val="2"/>
      </rPr>
      <t xml:space="preserve">
</t>
    </r>
    <r>
      <rPr>
        <strike/>
        <sz val="12"/>
        <color theme="1"/>
        <rFont val="Arial"/>
        <family val="2"/>
      </rPr>
      <t>Modalità di adozione: Non possono beneficiare del sostegno i soggetti che, nei ventiquattro (24) mesi precedenti la data di apertura del Bando sul SIAN, siano stati soci in una società agricola e/o abbiano assunto ruoli di responsabilità o di corresponsabilità civile e fiscale nella gestione di un’impresa agricola.</t>
    </r>
    <r>
      <rPr>
        <sz val="12"/>
        <color theme="1"/>
        <rFont val="Arial"/>
        <family val="2"/>
      </rPr>
      <t xml:space="preserve">
Non possono beneficiare del sostegno i soggetti che, in data antecedente a quella dell’insediamento nell’azienda per la quale si richiede il sostegno, risultino essersi già insediati in altra azienda agricola in qualità di capo azienda oppure abbiano assunto, a qualsiasi titolo, ruoli di responsabilità nella gestione di altra impresa agricola rispetto a quella per la quale si richiede il sostegno. I predetti ruoli di responsabilità sono valutati alla stregua dei medesimi parametri che soddisfano il primo insediamento come disciplinati dallo specifico Avviso.
</t>
    </r>
    <r>
      <rPr>
        <b/>
        <sz val="12"/>
        <color theme="1"/>
        <rFont val="Arial"/>
        <family val="2"/>
      </rPr>
      <t>D) sezione scheda intervento: Le autorità di gestione regionali definiscono ulteriori condizioni di ammissibilità dei beneficiari.</t>
    </r>
    <r>
      <rPr>
        <sz val="12"/>
        <color theme="1"/>
        <rFont val="Arial"/>
        <family val="2"/>
      </rPr>
      <t xml:space="preserve">Note:
</t>
    </r>
    <r>
      <rPr>
        <strike/>
        <sz val="12"/>
        <color theme="1"/>
        <rFont val="Arial"/>
        <family val="2"/>
      </rPr>
      <t xml:space="preserve">In continuità con l’attuale periodo di programmazione. Contrastare forme opportunistiche di insediamento. </t>
    </r>
    <r>
      <rPr>
        <b/>
        <sz val="12"/>
        <color theme="1"/>
        <rFont val="Arial"/>
        <family val="2"/>
      </rPr>
      <t xml:space="preserve">
</t>
    </r>
  </si>
  <si>
    <r>
      <rPr>
        <b/>
        <sz val="12"/>
        <color theme="1"/>
        <rFont val="Arial"/>
        <family val="2"/>
      </rPr>
      <t xml:space="preserve">A) Sezione scheda intervento: Collegamento con altri interventi. 
</t>
    </r>
    <r>
      <rPr>
        <sz val="12"/>
        <color theme="1" tint="4.9989318521683403E-2"/>
        <rFont val="Arial"/>
        <family val="2"/>
      </rPr>
      <t>Azione 1): Aca 1, Aca 3, Aca 6, Aca 29;
Azione 2): Azione 2 di Aca 3, Aca 6.</t>
    </r>
    <r>
      <rPr>
        <sz val="12"/>
        <color theme="1"/>
        <rFont val="Arial"/>
        <family val="2"/>
      </rPr>
      <t xml:space="preserve">
</t>
    </r>
    <r>
      <rPr>
        <b/>
        <sz val="12"/>
        <color theme="1"/>
        <rFont val="Arial"/>
        <family val="2"/>
      </rPr>
      <t xml:space="preserve">B) Sezione scheda intervento: Impegni ed obblighi.
</t>
    </r>
    <r>
      <rPr>
        <sz val="12"/>
        <color theme="1"/>
        <rFont val="Arial"/>
        <family val="2"/>
      </rPr>
      <t>In riferimento all’impegno I1.2 e in particolare all’obbligo di assolvere alla regolazione strumentale da effettuare due volte nel corso del quinquennio, la Regioni Abruzzo specifica che tale doppia regolazione va effettuata ad eccezione dei casi in cui la attrezzatura sia già dotata, al momento di inizio impegno, di certificazione della regolazione con le dotazioni strumentali previste dall’impegno l1.1, ed il periodo di impegno sia conseguentemente coperto dal certificato iniziale e da uno ulteriore eseguito alla scadenza del certificato posseduto a inizio impegno; a questo fine è possibile anche la integrazione con una attestazione aggiuntiva al certificato originale.</t>
    </r>
  </si>
  <si>
    <r>
      <rPr>
        <b/>
        <sz val="12"/>
        <color theme="1"/>
        <rFont val="Arial"/>
        <family val="2"/>
      </rPr>
      <t>Modifica dotazione finanziaria e Indicatori di Output.</t>
    </r>
    <r>
      <rPr>
        <sz val="12"/>
        <color theme="1"/>
        <rFont val="Arial"/>
        <family val="2"/>
      </rPr>
      <t xml:space="preserve">
Incremento della dotazione finanziaria di € 2.500.000,00 per notevole aumento del numero di domande e delle superfici richieste rispetto alla programmazione 2014-2022. Rimodulazione Indicatori di Output.
</t>
    </r>
    <r>
      <rPr>
        <b/>
        <sz val="12"/>
        <color theme="1"/>
        <rFont val="Arial"/>
        <family val="2"/>
      </rPr>
      <t>A)</t>
    </r>
    <r>
      <rPr>
        <sz val="12"/>
        <color theme="1"/>
        <rFont val="Arial"/>
        <family val="2"/>
      </rPr>
      <t xml:space="preserve"> </t>
    </r>
    <r>
      <rPr>
        <b/>
        <sz val="12"/>
        <color theme="1"/>
        <rFont val="Arial"/>
        <family val="2"/>
      </rPr>
      <t>Sezione scheda intervento: Cumulabilità con gli altri interventi.</t>
    </r>
    <r>
      <rPr>
        <sz val="12"/>
        <color theme="1"/>
        <rFont val="Arial"/>
        <family val="2"/>
      </rPr>
      <t xml:space="preserve">
SRA01, SRA29, SRA19 (escluso SRA03 az. 1 con SRA19 az. 2), SRA06 </t>
    </r>
    <r>
      <rPr>
        <strike/>
        <sz val="12"/>
        <color theme="1"/>
        <rFont val="Arial"/>
        <family val="2"/>
      </rPr>
      <t xml:space="preserve">(solo su azione 1, in sede di bando verrà esplicitato un premio ridotto)
</t>
    </r>
    <r>
      <rPr>
        <b/>
        <sz val="12"/>
        <color theme="1"/>
        <rFont val="Arial"/>
        <family val="2"/>
      </rPr>
      <t>B)</t>
    </r>
    <r>
      <rPr>
        <sz val="12"/>
        <color theme="1"/>
        <rFont val="Arial"/>
        <family val="2"/>
      </rPr>
      <t xml:space="preserve"> </t>
    </r>
    <r>
      <rPr>
        <b/>
        <sz val="12"/>
        <color theme="1"/>
        <rFont val="Arial"/>
        <family val="2"/>
      </rPr>
      <t xml:space="preserve">Sezione scheda intervento: Tabella scelta regionale su appezzamento fisso (si/no)
</t>
    </r>
    <r>
      <rPr>
        <sz val="12"/>
        <color theme="1"/>
        <rFont val="Arial"/>
        <family val="2"/>
      </rPr>
      <t xml:space="preserve"> sì per az. 1, no per az. 2</t>
    </r>
  </si>
  <si>
    <r>
      <rPr>
        <b/>
        <sz val="12"/>
        <color theme="1"/>
        <rFont val="Arial"/>
        <family val="2"/>
      </rPr>
      <t>Modifica dotazione finanziaria e Indicatori di Output.</t>
    </r>
    <r>
      <rPr>
        <sz val="12"/>
        <color theme="1"/>
        <rFont val="Arial"/>
        <family val="2"/>
      </rPr>
      <t xml:space="preserve">
Incremento della dotazione finanziaria di € 1.500.000,00 per notevole aumento del numero delle domande e delle superfici richieste rispetto alla programmazione 2014-2022. Rimodulazione Indicatori di Output.
</t>
    </r>
    <r>
      <rPr>
        <b/>
        <sz val="12"/>
        <color theme="1"/>
        <rFont val="Arial"/>
        <family val="2"/>
      </rPr>
      <t xml:space="preserve">Sezione scheda intervento: Cumulabilità con gli altri interventi. 
</t>
    </r>
    <r>
      <rPr>
        <sz val="12"/>
        <color theme="1"/>
        <rFont val="Arial"/>
        <family val="2"/>
      </rPr>
      <t xml:space="preserve"> SRA01, SRA19, SRA03 (</t>
    </r>
    <r>
      <rPr>
        <strike/>
        <sz val="12"/>
        <color theme="1"/>
        <rFont val="Arial"/>
        <family val="2"/>
      </rPr>
      <t>solo con</t>
    </r>
    <r>
      <rPr>
        <sz val="12"/>
        <color theme="1"/>
        <rFont val="Arial"/>
        <family val="2"/>
      </rPr>
      <t xml:space="preserve"> azione 1 e 2 di SRA06, in sede di bando verra' esplicitato un premio ridotto per l’azione 6.1), SRA29</t>
    </r>
  </si>
  <si>
    <t>Modifica dotazione finanziaria per Contriburo RER e incremento dotazione AKIS (€ -2.792.333,15),  modifica Importi unitari e Indicatori di Output</t>
  </si>
  <si>
    <t>Modifica dotazione finanziaria, modifica Importi unitari e Indicatori di Output
Incremento della dotazione finanziaria di € 400.000,00 per adeguamento soglia AKIS alla % nazionale</t>
  </si>
  <si>
    <t>Modifica dotazione finanziaria, modifica Importi unitari e Indicatori di Output
Incremento della dotazione finanziaria di € 550.000,00 per adeguamento soglia AKIS alla % nazionale</t>
  </si>
  <si>
    <t xml:space="preserve">TOTALE PROGRAMMATO VECCHI INTERVENTI IN TRANSIZIONE 2014-2022
</t>
  </si>
  <si>
    <t>La dotazione finanziaria degli Interventi in transizione è stata rimodulata (da € 7.300.000 a € 3.300.000) per utilizzo fondi PSR 2014-2022 (M11)</t>
  </si>
  <si>
    <r>
      <t xml:space="preserve">Modifica dotazione finanziaria per Contriburo RER e incremento dotazione AKIS (€ -1.000.000,00) , modifica Importi unitari e Indicatori di Output
</t>
    </r>
    <r>
      <rPr>
        <sz val="12"/>
        <color theme="1"/>
        <rFont val="Arial"/>
        <family val="2"/>
      </rPr>
      <t>Inserimento di R.27 “N. di operazioni a finalità ambientale” in presenza di R.15 “MW di energia da fonti rinnovabili”</t>
    </r>
  </si>
  <si>
    <t>Variazione dotazione finanziaria</t>
  </si>
  <si>
    <r>
      <t xml:space="preserve">A) Sezione scheda intervento: Ammissibilità delle spese per operazioni sostenute nel presente intervento 
</t>
    </r>
    <r>
      <rPr>
        <sz val="12"/>
        <color theme="1"/>
        <rFont val="Arial"/>
        <family val="2"/>
      </rPr>
      <t xml:space="preserve"> AGGIUNGERE ALL'ELENCO:
- spese generali, comprese quelle necessarie per l'organizzazione e il coordinamento delle diverse azioni in progetto, entro il limite massimo del 6 % dell'importo totale della spesa ammessa.
</t>
    </r>
    <r>
      <rPr>
        <b/>
        <sz val="12"/>
        <color theme="1"/>
        <rFont val="Arial"/>
        <family val="2"/>
      </rPr>
      <t>B) Modifica dotazione finanziaria per Contriburo RER e incremento dotazione AKIS (€ -601.799,25), modifica Importi unitari e Indicatori di Output
C) Sezione scheda intervento: Gamma del sostegno a livello di beneficiario</t>
    </r>
    <r>
      <rPr>
        <sz val="12"/>
        <color theme="1"/>
        <rFont val="Arial"/>
        <family val="2"/>
      </rPr>
      <t xml:space="preserve">
L'aiuto concesso è pari al 70% del costo totale delle spese ammesse. 
La Regione Abruzzo prevede una dimensione minima e massima dei progetti ammessi:
Min </t>
    </r>
    <r>
      <rPr>
        <strike/>
        <sz val="12"/>
        <color theme="1"/>
        <rFont val="Arial"/>
        <family val="2"/>
      </rPr>
      <t>€ 200.000,0</t>
    </r>
    <r>
      <rPr>
        <sz val="12"/>
        <color theme="1"/>
        <rFont val="Arial"/>
        <family val="2"/>
      </rPr>
      <t>0 280.00,00 - Max €</t>
    </r>
    <r>
      <rPr>
        <strike/>
        <sz val="12"/>
        <color theme="1"/>
        <rFont val="Arial"/>
        <family val="2"/>
      </rPr>
      <t xml:space="preserve"> 1.200.000,00</t>
    </r>
    <r>
      <rPr>
        <sz val="12"/>
        <color theme="1"/>
        <rFont val="Arial"/>
        <family val="2"/>
      </rPr>
      <t xml:space="preserve"> - 1.600.000,00 (specificità Regione Abruzzo)</t>
    </r>
  </si>
  <si>
    <r>
      <rPr>
        <b/>
        <sz val="12"/>
        <rFont val="Arial"/>
        <family val="2"/>
      </rPr>
      <t xml:space="preserve">Sezione scheda intervento: CUMULABITA'
</t>
    </r>
    <r>
      <rPr>
        <sz val="12"/>
        <rFont val="Arial"/>
        <family val="2"/>
      </rPr>
      <t>Aggiunta cumulabiltà con SRA06 e SRA08.</t>
    </r>
    <r>
      <rPr>
        <sz val="12"/>
        <rFont val="Arial"/>
        <family val="2"/>
      </rPr>
      <t xml:space="preserve">
</t>
    </r>
    <r>
      <rPr>
        <b/>
        <sz val="12"/>
        <rFont val="Arial"/>
        <family val="2"/>
      </rPr>
      <t>Modifica dotazione finanziaria, modifica Importi unitari e Indicatori di Output</t>
    </r>
    <r>
      <rPr>
        <sz val="12"/>
        <rFont val="Arial"/>
        <family val="2"/>
      </rPr>
      <t xml:space="preserve">
La seguente modifica è stata recepita dal Masaf e applicata a livello nazionale - Notifica 5 alla Commissione: </t>
    </r>
    <r>
      <rPr>
        <b/>
        <sz val="12"/>
        <rFont val="Arial"/>
        <family val="2"/>
      </rPr>
      <t>Sezione 5 – Altri criteri di ammissibilità</t>
    </r>
    <r>
      <rPr>
        <sz val="12"/>
        <rFont val="Arial"/>
        <family val="2"/>
      </rPr>
      <t xml:space="preserve"> – C03 Testo (da aggiungere al termine di C03):
Le Regioni/PPAA per le annualità dal 2024 in poi hanno facoltà, previa comunicazione all’AdG Nazionale e inclusione della medesima nel rispettivo Complemento di Programmazione, di accedere alla seguente deroga: per la sola annualità 2024, oppure dall’annualità 2024 in poi, le nuove superfici ed i nuovi allevamenti eleggibili all’Azione SRA29.1 “Conversione all’agricoltura biologica” e all’Azione SRA29.2 “Mantenimento dell’agricoltura biologica” devono essere notificati entro il 30 gennaio del rispettivo anno.</t>
    </r>
    <r>
      <rPr>
        <b/>
        <sz val="12"/>
        <rFont val="Arial"/>
        <family val="2"/>
      </rPr>
      <t/>
    </r>
  </si>
  <si>
    <r>
      <rPr>
        <b/>
        <sz val="12"/>
        <color theme="1"/>
        <rFont val="Arial"/>
        <family val="2"/>
      </rPr>
      <t>Sezione scheda intervento: Gamma del sostegno a livello di beneficiario.
I</t>
    </r>
    <r>
      <rPr>
        <sz val="12"/>
        <color theme="1"/>
        <rFont val="Arial"/>
        <family val="2"/>
      </rPr>
      <t>ntensità d'aiuto dell'80% : eliminare "80 (soggetti privati)". Motivazione regionale : Eliminare  "Tipologia di investimento". Range - Importo unitario previsto (Euro): Eliminare 35.000  e sostituirlo con 490.000,00/500.000,00.</t>
    </r>
  </si>
  <si>
    <t>SPESA PUBBLICA (Dotazione finanziaria  approvata con Emendamento 2)</t>
  </si>
  <si>
    <t>Modifiche testuali e finanziarie approvate con EMENDAMENTO 2 
Decisione della Commissione C(2024)6849  del 30 ottobre 2024</t>
  </si>
  <si>
    <t>Modifica dotazione finanziaria, modifica Importi unitari e Indicatori di Output
Incremento della dotazione finanziaria di € 551.799,25 per adeguamento soglia AKIS allapercentuale nazionale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</si>
</sst>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_-* #,##0.00\ _€_-;\-* #,##0.00\ _€_-;_-* &quot;-&quot;??\ _€_-;_-@_-"/>
    <numFmt numFmtId="165" formatCode="#,##0.00\ &quot;€&quot;"/>
  </numFmts>
  <fonts count="19" x14ac:knownFonts="1">
    <font>
      <sz val="11"/>
      <color theme="1"/>
      <name val="Calibri"/>
      <family val="2"/>
      <scheme val="minor"/>
    </font>
    <font>
      <b/>
      <sz val="11"/>
      <color theme="1"/>
      <name val="Calibri"/>
      <family val="2"/>
      <scheme val="minor"/>
    </font>
    <font>
      <sz val="12"/>
      <color theme="1"/>
      <name val="Arial"/>
      <family val="2"/>
    </font>
    <font>
      <b/>
      <sz val="12"/>
      <color theme="1"/>
      <name val="Arial"/>
      <family val="2"/>
    </font>
    <font>
      <sz val="12"/>
      <color theme="1" tint="4.9989318521683403E-2"/>
      <name val="Arial"/>
      <family val="2"/>
    </font>
    <font>
      <sz val="12"/>
      <name val="Arial"/>
      <family val="2"/>
    </font>
    <font>
      <b/>
      <sz val="12"/>
      <name val="Arial"/>
      <family val="2"/>
    </font>
    <font>
      <strike/>
      <sz val="12"/>
      <color theme="1"/>
      <name val="Arial"/>
      <family val="2"/>
    </font>
    <font>
      <i/>
      <sz val="12"/>
      <color theme="1"/>
      <name val="Arial"/>
      <family val="2"/>
    </font>
    <font>
      <sz val="11"/>
      <color theme="1"/>
      <name val="Calibri"/>
      <family val="2"/>
      <scheme val="minor"/>
    </font>
    <font>
      <sz val="10"/>
      <color rgb="FF000000"/>
      <name val="Times New Roman"/>
      <family val="1"/>
    </font>
    <font>
      <b/>
      <sz val="14"/>
      <name val="Calibri"/>
      <family val="2"/>
      <scheme val="minor"/>
    </font>
    <font>
      <b/>
      <sz val="14"/>
      <color theme="1"/>
      <name val="Calibri"/>
      <family val="2"/>
      <scheme val="minor"/>
    </font>
    <font>
      <sz val="14"/>
      <name val="Calibri"/>
      <family val="2"/>
      <scheme val="minor"/>
    </font>
    <font>
      <sz val="14"/>
      <color rgb="FF242424"/>
      <name val="Calibri"/>
      <family val="2"/>
      <scheme val="minor"/>
    </font>
    <font>
      <sz val="14"/>
      <color rgb="FF000000"/>
      <name val="Calibri"/>
      <family val="2"/>
      <scheme val="minor"/>
    </font>
    <font>
      <b/>
      <sz val="14"/>
      <color rgb="FF000000"/>
      <name val="Calibri"/>
      <family val="2"/>
      <scheme val="minor"/>
    </font>
    <font>
      <sz val="14"/>
      <color theme="1"/>
      <name val="Calibri"/>
      <family val="2"/>
      <scheme val="minor"/>
    </font>
    <font>
      <b/>
      <sz val="16"/>
      <color theme="0"/>
      <name val="Calibri"/>
      <family val="2"/>
      <scheme val="minor"/>
    </font>
  </fonts>
  <fills count="11">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0.249977111117893"/>
        <bgColor indexed="64"/>
      </patternFill>
    </fill>
    <fill>
      <patternFill patternType="solid">
        <fgColor theme="4" tint="0.39997558519241921"/>
        <bgColor indexed="64"/>
      </patternFill>
    </fill>
    <fill>
      <patternFill patternType="solid">
        <fgColor rgb="FF99FF99"/>
        <bgColor indexed="64"/>
      </patternFill>
    </fill>
    <fill>
      <patternFill patternType="solid">
        <fgColor theme="3" tint="0.59999389629810485"/>
        <bgColor indexed="64"/>
      </patternFill>
    </fill>
    <fill>
      <patternFill patternType="solid">
        <fgColor rgb="FF92D050"/>
        <bgColor indexed="64"/>
      </patternFill>
    </fill>
    <fill>
      <patternFill patternType="solid">
        <fgColor theme="8" tint="-0.249977111117893"/>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8"/>
      </left>
      <right/>
      <top style="thin">
        <color indexed="8"/>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auto="1"/>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auto="1"/>
      </left>
      <right style="thin">
        <color auto="1"/>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auto="1"/>
      </right>
      <top style="medium">
        <color indexed="64"/>
      </top>
      <bottom style="thin">
        <color indexed="64"/>
      </bottom>
      <diagonal/>
    </border>
  </borders>
  <cellStyleXfs count="8">
    <xf numFmtId="0" fontId="0" fillId="0" borderId="0"/>
    <xf numFmtId="0" fontId="10" fillId="0" borderId="0"/>
    <xf numFmtId="43"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164"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cellStyleXfs>
  <cellXfs count="138">
    <xf numFmtId="0" fontId="0" fillId="0" borderId="0" xfId="0"/>
    <xf numFmtId="0" fontId="1" fillId="0" borderId="0" xfId="0" applyFont="1" applyAlignment="1">
      <alignment vertical="center"/>
    </xf>
    <xf numFmtId="0" fontId="11" fillId="3" borderId="1" xfId="1" applyFont="1" applyFill="1" applyBorder="1" applyAlignment="1">
      <alignment horizontal="center" vertical="center" wrapText="1"/>
    </xf>
    <xf numFmtId="0" fontId="9" fillId="0" borderId="0" xfId="0" applyFont="1"/>
    <xf numFmtId="164" fontId="1" fillId="0" borderId="0" xfId="5" applyFont="1" applyAlignment="1">
      <alignment vertical="center"/>
    </xf>
    <xf numFmtId="165" fontId="1" fillId="0" borderId="0" xfId="0" applyNumberFormat="1" applyFont="1" applyAlignment="1">
      <alignment vertical="center"/>
    </xf>
    <xf numFmtId="0" fontId="13"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1" xfId="0" applyFont="1" applyFill="1" applyBorder="1" applyAlignment="1">
      <alignment vertical="center" wrapText="1"/>
    </xf>
    <xf numFmtId="165" fontId="12" fillId="0" borderId="1" xfId="0" applyNumberFormat="1" applyFont="1" applyFill="1" applyBorder="1" applyAlignment="1">
      <alignment vertical="center"/>
    </xf>
    <xf numFmtId="165" fontId="12" fillId="9" borderId="1" xfId="0" applyNumberFormat="1" applyFont="1" applyFill="1" applyBorder="1" applyAlignment="1">
      <alignment vertical="center"/>
    </xf>
    <xf numFmtId="0" fontId="11" fillId="0" borderId="1" xfId="0" applyFont="1" applyFill="1" applyBorder="1" applyAlignment="1">
      <alignment horizontal="center" vertical="center" wrapText="1"/>
    </xf>
    <xf numFmtId="0" fontId="14" fillId="0" borderId="1" xfId="0" applyFont="1" applyFill="1" applyBorder="1" applyAlignment="1">
      <alignment vertical="center" wrapText="1"/>
    </xf>
    <xf numFmtId="0" fontId="13" fillId="0" borderId="1" xfId="0" applyFont="1" applyFill="1" applyBorder="1" applyAlignment="1">
      <alignment horizontal="left" vertical="center" wrapText="1"/>
    </xf>
    <xf numFmtId="0" fontId="12" fillId="0" borderId="6" xfId="0" applyFont="1" applyFill="1" applyBorder="1" applyAlignment="1">
      <alignment horizontal="center" vertical="center" wrapText="1"/>
    </xf>
    <xf numFmtId="0" fontId="13" fillId="0" borderId="6" xfId="0" applyFont="1" applyFill="1" applyBorder="1" applyAlignment="1">
      <alignment horizontal="left" vertical="center" wrapText="1"/>
    </xf>
    <xf numFmtId="165" fontId="12" fillId="0" borderId="6" xfId="0" applyNumberFormat="1" applyFont="1" applyFill="1" applyBorder="1" applyAlignment="1">
      <alignment vertical="center"/>
    </xf>
    <xf numFmtId="0" fontId="12" fillId="0" borderId="5" xfId="0" applyFont="1" applyFill="1" applyBorder="1" applyAlignment="1">
      <alignment horizontal="center" vertical="center" wrapText="1"/>
    </xf>
    <xf numFmtId="0" fontId="13" fillId="0" borderId="5" xfId="0" applyFont="1" applyFill="1" applyBorder="1" applyAlignment="1">
      <alignment horizontal="left" vertical="center" wrapText="1"/>
    </xf>
    <xf numFmtId="0" fontId="12" fillId="0" borderId="7" xfId="0" applyFont="1" applyFill="1" applyBorder="1" applyAlignment="1">
      <alignment horizontal="center" vertical="center" wrapText="1"/>
    </xf>
    <xf numFmtId="165" fontId="12" fillId="0" borderId="7" xfId="0" applyNumberFormat="1" applyFont="1" applyFill="1" applyBorder="1" applyAlignment="1">
      <alignment vertical="center"/>
    </xf>
    <xf numFmtId="165" fontId="12" fillId="4" borderId="1" xfId="0" applyNumberFormat="1" applyFont="1" applyFill="1" applyBorder="1" applyAlignment="1">
      <alignment vertical="center"/>
    </xf>
    <xf numFmtId="0" fontId="16" fillId="0" borderId="7"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7" fillId="0" borderId="8" xfId="0" applyFont="1" applyFill="1" applyBorder="1" applyAlignment="1">
      <alignment vertical="center" wrapText="1"/>
    </xf>
    <xf numFmtId="0" fontId="17" fillId="0" borderId="6" xfId="0" applyFont="1" applyFill="1" applyBorder="1" applyAlignment="1">
      <alignment vertical="center" wrapText="1"/>
    </xf>
    <xf numFmtId="165" fontId="12" fillId="4" borderId="6" xfId="0" applyNumberFormat="1" applyFont="1" applyFill="1" applyBorder="1" applyAlignment="1">
      <alignment vertical="center"/>
    </xf>
    <xf numFmtId="165" fontId="12" fillId="5" borderId="6" xfId="0" applyNumberFormat="1" applyFont="1" applyFill="1" applyBorder="1" applyAlignment="1">
      <alignment vertical="center"/>
    </xf>
    <xf numFmtId="165" fontId="12" fillId="9" borderId="5" xfId="0" applyNumberFormat="1" applyFont="1" applyFill="1" applyBorder="1" applyAlignment="1">
      <alignment vertical="center"/>
    </xf>
    <xf numFmtId="165" fontId="12" fillId="2" borderId="6" xfId="0" applyNumberFormat="1" applyFont="1" applyFill="1" applyBorder="1" applyAlignment="1">
      <alignment vertical="center"/>
    </xf>
    <xf numFmtId="165" fontId="12" fillId="3" borderId="5" xfId="0" applyNumberFormat="1" applyFont="1" applyFill="1" applyBorder="1" applyAlignment="1">
      <alignment vertical="center"/>
    </xf>
    <xf numFmtId="165" fontId="12" fillId="5" borderId="5" xfId="0" applyNumberFormat="1" applyFont="1" applyFill="1" applyBorder="1" applyAlignment="1">
      <alignment vertical="center"/>
    </xf>
    <xf numFmtId="165" fontId="12" fillId="3" borderId="6" xfId="0" applyNumberFormat="1" applyFont="1" applyFill="1" applyBorder="1" applyAlignment="1">
      <alignment vertical="center"/>
    </xf>
    <xf numFmtId="165" fontId="12" fillId="5" borderId="13" xfId="0" applyNumberFormat="1" applyFont="1" applyFill="1" applyBorder="1" applyAlignment="1">
      <alignment vertical="center"/>
    </xf>
    <xf numFmtId="0" fontId="17" fillId="0" borderId="0" xfId="0" applyFont="1"/>
    <xf numFmtId="165" fontId="17" fillId="0" borderId="0" xfId="0" applyNumberFormat="1" applyFont="1"/>
    <xf numFmtId="0" fontId="17" fillId="0" borderId="0" xfId="0" applyFont="1" applyAlignment="1">
      <alignment horizontal="center" vertical="center"/>
    </xf>
    <xf numFmtId="4" fontId="12" fillId="0" borderId="1" xfId="0" applyNumberFormat="1" applyFont="1" applyFill="1" applyBorder="1" applyAlignment="1">
      <alignment horizontal="center" vertical="center"/>
    </xf>
    <xf numFmtId="43" fontId="12" fillId="0" borderId="1" xfId="6" applyFont="1" applyFill="1" applyBorder="1" applyAlignment="1">
      <alignment horizontal="right" vertical="center"/>
    </xf>
    <xf numFmtId="164" fontId="11" fillId="0" borderId="1" xfId="5" applyFont="1" applyFill="1" applyBorder="1" applyAlignment="1">
      <alignment horizontal="center" vertical="center" wrapText="1"/>
    </xf>
    <xf numFmtId="164" fontId="17" fillId="0" borderId="0" xfId="0" applyNumberFormat="1" applyFont="1" applyAlignment="1">
      <alignment horizontal="center" vertical="center"/>
    </xf>
    <xf numFmtId="4" fontId="12" fillId="0" borderId="0" xfId="0" applyNumberFormat="1" applyFont="1" applyFill="1" applyBorder="1" applyAlignment="1">
      <alignment horizontal="center" vertical="center"/>
    </xf>
    <xf numFmtId="164" fontId="17" fillId="0" borderId="0" xfId="5" applyFont="1" applyFill="1" applyBorder="1" applyAlignment="1">
      <alignment horizontal="center" vertical="center"/>
    </xf>
    <xf numFmtId="164" fontId="11" fillId="0" borderId="0" xfId="5" applyFont="1" applyFill="1" applyBorder="1" applyAlignment="1">
      <alignment horizontal="center" vertical="center" wrapText="1"/>
    </xf>
    <xf numFmtId="4" fontId="12" fillId="0" borderId="0" xfId="0" applyNumberFormat="1" applyFont="1" applyFill="1" applyBorder="1" applyAlignment="1">
      <alignment horizontal="left" vertical="center"/>
    </xf>
    <xf numFmtId="0" fontId="17" fillId="0" borderId="0" xfId="0" applyFont="1" applyAlignment="1">
      <alignment vertical="center"/>
    </xf>
    <xf numFmtId="0" fontId="12" fillId="0" borderId="0" xfId="0" applyFont="1" applyFill="1" applyBorder="1" applyAlignment="1">
      <alignment vertical="center"/>
    </xf>
    <xf numFmtId="0" fontId="15" fillId="0" borderId="0" xfId="0" applyFont="1" applyFill="1" applyBorder="1" applyAlignment="1">
      <alignment horizontal="center" vertical="center" wrapText="1"/>
    </xf>
    <xf numFmtId="10" fontId="17" fillId="0" borderId="0" xfId="7" applyNumberFormat="1" applyFont="1" applyFill="1" applyBorder="1" applyAlignment="1">
      <alignment horizontal="center" vertical="center"/>
    </xf>
    <xf numFmtId="164" fontId="12" fillId="0" borderId="1" xfId="5" applyFont="1" applyFill="1" applyBorder="1" applyAlignment="1">
      <alignment horizontal="center" vertical="center"/>
    </xf>
    <xf numFmtId="10" fontId="12" fillId="0" borderId="1" xfId="7" applyNumberFormat="1" applyFont="1" applyBorder="1" applyAlignment="1">
      <alignment horizontal="center" vertical="center"/>
    </xf>
    <xf numFmtId="164" fontId="12" fillId="0" borderId="0" xfId="0" applyNumberFormat="1" applyFont="1" applyFill="1" applyBorder="1" applyAlignment="1">
      <alignment horizontal="center" vertical="center"/>
    </xf>
    <xf numFmtId="164" fontId="16" fillId="0" borderId="1" xfId="5" applyFont="1" applyFill="1" applyBorder="1" applyAlignment="1">
      <alignment horizontal="center" vertical="center" wrapText="1"/>
    </xf>
    <xf numFmtId="0" fontId="16" fillId="0" borderId="1" xfId="0" applyFont="1" applyFill="1" applyBorder="1" applyAlignment="1">
      <alignment horizontal="center" vertical="center" wrapText="1"/>
    </xf>
    <xf numFmtId="164" fontId="12" fillId="0" borderId="1" xfId="0" applyNumberFormat="1" applyFont="1" applyFill="1" applyBorder="1" applyAlignment="1">
      <alignment horizontal="center" vertical="center"/>
    </xf>
    <xf numFmtId="10" fontId="12" fillId="0" borderId="1" xfId="7" applyNumberFormat="1" applyFont="1" applyFill="1" applyBorder="1" applyAlignment="1">
      <alignment horizontal="center" vertical="center"/>
    </xf>
    <xf numFmtId="0" fontId="12" fillId="0" borderId="0" xfId="0" applyFont="1" applyAlignment="1">
      <alignment vertical="center"/>
    </xf>
    <xf numFmtId="165" fontId="15" fillId="0" borderId="1" xfId="0" applyNumberFormat="1" applyFont="1" applyBorder="1" applyAlignment="1">
      <alignment vertical="center"/>
    </xf>
    <xf numFmtId="10" fontId="17" fillId="0" borderId="0" xfId="7" applyNumberFormat="1" applyFont="1" applyAlignment="1">
      <alignment horizontal="center" vertical="center"/>
    </xf>
    <xf numFmtId="3" fontId="17" fillId="0" borderId="0" xfId="0" applyNumberFormat="1" applyFont="1" applyAlignment="1">
      <alignment horizontal="center" vertical="center"/>
    </xf>
    <xf numFmtId="165" fontId="16" fillId="7" borderId="1" xfId="0" applyNumberFormat="1" applyFont="1" applyFill="1" applyBorder="1" applyAlignment="1">
      <alignment vertical="center"/>
    </xf>
    <xf numFmtId="165" fontId="15" fillId="0" borderId="5" xfId="0" applyNumberFormat="1" applyFont="1" applyBorder="1" applyAlignment="1">
      <alignment vertical="center"/>
    </xf>
    <xf numFmtId="0" fontId="12" fillId="0" borderId="1" xfId="0" applyFont="1" applyBorder="1" applyAlignment="1">
      <alignment horizontal="center" vertical="center"/>
    </xf>
    <xf numFmtId="0" fontId="15" fillId="0" borderId="5" xfId="0" applyFont="1" applyBorder="1" applyAlignment="1">
      <alignment horizontal="center" vertical="center" wrapText="1"/>
    </xf>
    <xf numFmtId="0" fontId="15" fillId="0" borderId="1" xfId="0" applyFont="1" applyBorder="1" applyAlignment="1">
      <alignment horizontal="center" vertical="center" wrapText="1"/>
    </xf>
    <xf numFmtId="165" fontId="17" fillId="0" borderId="1" xfId="0" applyNumberFormat="1" applyFont="1" applyBorder="1" applyAlignment="1">
      <alignment horizontal="right" vertical="center"/>
    </xf>
    <xf numFmtId="0" fontId="12" fillId="3" borderId="1" xfId="0" applyFont="1" applyFill="1" applyBorder="1" applyAlignment="1">
      <alignment horizontal="center" vertical="center"/>
    </xf>
    <xf numFmtId="0" fontId="12" fillId="3" borderId="1" xfId="0" applyFont="1" applyFill="1" applyBorder="1" applyAlignment="1">
      <alignment horizontal="center" vertical="center" wrapText="1"/>
    </xf>
    <xf numFmtId="0" fontId="2" fillId="0" borderId="1" xfId="0" applyFont="1" applyFill="1" applyBorder="1" applyAlignment="1">
      <alignment vertical="top" wrapText="1"/>
    </xf>
    <xf numFmtId="0" fontId="3" fillId="0" borderId="1" xfId="0" applyFont="1" applyFill="1" applyBorder="1" applyAlignment="1">
      <alignment vertical="top" wrapText="1"/>
    </xf>
    <xf numFmtId="0" fontId="2" fillId="0" borderId="1" xfId="0" applyFont="1" applyFill="1" applyBorder="1" applyAlignment="1">
      <alignment vertical="center" wrapText="1"/>
    </xf>
    <xf numFmtId="0" fontId="5" fillId="0" borderId="1" xfId="0" applyFont="1" applyFill="1" applyBorder="1" applyAlignment="1">
      <alignment vertical="center" wrapText="1"/>
    </xf>
    <xf numFmtId="0" fontId="3" fillId="0" borderId="1" xfId="0" applyFont="1" applyFill="1" applyBorder="1" applyAlignment="1">
      <alignment wrapText="1"/>
    </xf>
    <xf numFmtId="0" fontId="0" fillId="0" borderId="1" xfId="0" applyFill="1" applyBorder="1"/>
    <xf numFmtId="165" fontId="12" fillId="0" borderId="1" xfId="0" applyNumberFormat="1" applyFont="1" applyFill="1" applyBorder="1" applyAlignment="1">
      <alignment horizontal="center" vertical="center"/>
    </xf>
    <xf numFmtId="165" fontId="12" fillId="2" borderId="6" xfId="0" applyNumberFormat="1" applyFont="1" applyFill="1" applyBorder="1" applyAlignment="1">
      <alignment horizontal="center" vertical="center"/>
    </xf>
    <xf numFmtId="165" fontId="12" fillId="0" borderId="7" xfId="0" applyNumberFormat="1" applyFont="1" applyFill="1" applyBorder="1" applyAlignment="1">
      <alignment horizontal="center" vertical="center"/>
    </xf>
    <xf numFmtId="0" fontId="3" fillId="0" borderId="7" xfId="0" applyFont="1" applyFill="1" applyBorder="1" applyAlignment="1">
      <alignment vertical="center" wrapText="1"/>
    </xf>
    <xf numFmtId="165" fontId="12" fillId="0" borderId="6" xfId="0" applyNumberFormat="1" applyFont="1" applyFill="1" applyBorder="1" applyAlignment="1">
      <alignment horizontal="center" vertical="center"/>
    </xf>
    <xf numFmtId="0" fontId="13" fillId="0" borderId="7" xfId="0" applyFont="1" applyFill="1" applyBorder="1" applyAlignment="1">
      <alignment horizontal="center" vertical="center" wrapText="1"/>
    </xf>
    <xf numFmtId="0" fontId="13" fillId="0" borderId="14" xfId="0" applyFont="1" applyFill="1" applyBorder="1" applyAlignment="1">
      <alignment horizontal="center" vertical="center" wrapText="1"/>
    </xf>
    <xf numFmtId="0" fontId="12" fillId="0" borderId="16" xfId="0" applyFont="1" applyFill="1" applyBorder="1" applyAlignment="1">
      <alignment horizontal="center" vertical="center" wrapText="1"/>
    </xf>
    <xf numFmtId="0" fontId="13" fillId="0" borderId="13" xfId="0" applyFont="1" applyFill="1" applyBorder="1" applyAlignment="1">
      <alignment horizontal="center" vertical="center" wrapText="1"/>
    </xf>
    <xf numFmtId="0" fontId="12" fillId="0" borderId="14" xfId="0" applyFont="1" applyFill="1" applyBorder="1" applyAlignment="1">
      <alignment horizontal="center" vertical="center" wrapText="1"/>
    </xf>
    <xf numFmtId="0" fontId="13" fillId="0" borderId="16" xfId="0" applyFont="1" applyFill="1" applyBorder="1" applyAlignment="1">
      <alignment horizontal="left" vertical="center" wrapText="1"/>
    </xf>
    <xf numFmtId="0" fontId="13" fillId="0" borderId="14" xfId="0" applyFont="1" applyFill="1" applyBorder="1" applyAlignment="1">
      <alignment horizontal="left" vertical="center" wrapText="1"/>
    </xf>
    <xf numFmtId="165" fontId="12" fillId="0" borderId="16" xfId="0" applyNumberFormat="1" applyFont="1" applyFill="1" applyBorder="1" applyAlignment="1">
      <alignment vertical="center"/>
    </xf>
    <xf numFmtId="165" fontId="12" fillId="0" borderId="14" xfId="0" applyNumberFormat="1" applyFont="1" applyFill="1" applyBorder="1" applyAlignment="1">
      <alignment vertical="center"/>
    </xf>
    <xf numFmtId="165" fontId="12" fillId="0" borderId="16" xfId="0" applyNumberFormat="1" applyFont="1" applyFill="1" applyBorder="1" applyAlignment="1">
      <alignment horizontal="center" vertical="center"/>
    </xf>
    <xf numFmtId="165" fontId="12" fillId="0" borderId="14" xfId="0" applyNumberFormat="1" applyFont="1" applyFill="1" applyBorder="1" applyAlignment="1">
      <alignment horizontal="center" vertical="center"/>
    </xf>
    <xf numFmtId="0" fontId="2" fillId="0" borderId="15" xfId="0" applyFont="1" applyFill="1" applyBorder="1" applyAlignment="1">
      <alignment vertical="center" wrapText="1"/>
    </xf>
    <xf numFmtId="0" fontId="13" fillId="0" borderId="16"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3" fillId="0" borderId="13" xfId="0" applyFont="1" applyFill="1" applyBorder="1" applyAlignment="1">
      <alignment horizontal="left" vertical="center" wrapText="1"/>
    </xf>
    <xf numFmtId="165" fontId="12" fillId="4" borderId="5" xfId="0" applyNumberFormat="1" applyFont="1" applyFill="1" applyBorder="1" applyAlignment="1">
      <alignment vertical="center"/>
    </xf>
    <xf numFmtId="165" fontId="12" fillId="0" borderId="13" xfId="0" applyNumberFormat="1" applyFont="1" applyFill="1" applyBorder="1" applyAlignment="1">
      <alignment vertical="center"/>
    </xf>
    <xf numFmtId="165" fontId="12" fillId="0" borderId="13" xfId="0" applyNumberFormat="1" applyFont="1" applyFill="1" applyBorder="1" applyAlignment="1">
      <alignment horizontal="center" vertical="center"/>
    </xf>
    <xf numFmtId="0" fontId="3" fillId="0" borderId="5" xfId="0" applyFont="1" applyFill="1" applyBorder="1" applyAlignment="1">
      <alignment vertical="center" wrapText="1"/>
    </xf>
    <xf numFmtId="0" fontId="2" fillId="0" borderId="13" xfId="0" applyFont="1" applyFill="1" applyBorder="1" applyAlignment="1">
      <alignment vertical="center" wrapText="1"/>
    </xf>
    <xf numFmtId="0" fontId="13" fillId="0" borderId="6" xfId="0" applyFont="1" applyFill="1" applyBorder="1" applyAlignment="1">
      <alignment horizontal="center" vertical="center" wrapText="1"/>
    </xf>
    <xf numFmtId="0" fontId="2" fillId="0" borderId="7" xfId="0" applyFont="1" applyFill="1" applyBorder="1" applyAlignment="1">
      <alignment vertical="center" wrapText="1"/>
    </xf>
    <xf numFmtId="0" fontId="3" fillId="0" borderId="14" xfId="0" applyFont="1" applyFill="1" applyBorder="1" applyAlignment="1">
      <alignment vertical="top" wrapText="1"/>
    </xf>
    <xf numFmtId="165" fontId="12" fillId="0" borderId="15" xfId="0" applyNumberFormat="1" applyFont="1" applyFill="1" applyBorder="1" applyAlignment="1">
      <alignment horizontal="center" vertical="center"/>
    </xf>
    <xf numFmtId="0" fontId="3" fillId="0" borderId="15" xfId="0" applyFont="1" applyFill="1" applyBorder="1" applyAlignment="1">
      <alignment vertical="top" wrapText="1"/>
    </xf>
    <xf numFmtId="0" fontId="3" fillId="0" borderId="5" xfId="0" applyFont="1" applyFill="1" applyBorder="1" applyAlignment="1">
      <alignment wrapText="1"/>
    </xf>
    <xf numFmtId="0" fontId="3" fillId="0" borderId="6" xfId="0" applyFont="1" applyFill="1" applyBorder="1" applyAlignment="1">
      <alignment vertical="top" wrapText="1"/>
    </xf>
    <xf numFmtId="0" fontId="12" fillId="2" borderId="7" xfId="0" applyFont="1" applyFill="1" applyBorder="1" applyAlignment="1">
      <alignment horizontal="center" vertical="center" wrapText="1"/>
    </xf>
    <xf numFmtId="0" fontId="13" fillId="2" borderId="7" xfId="0" applyFont="1" applyFill="1" applyBorder="1" applyAlignment="1">
      <alignment horizontal="left" vertical="center" wrapText="1"/>
    </xf>
    <xf numFmtId="0" fontId="0" fillId="0" borderId="7" xfId="0" applyFill="1" applyBorder="1"/>
    <xf numFmtId="0" fontId="0" fillId="0" borderId="14" xfId="0" applyFill="1" applyBorder="1"/>
    <xf numFmtId="0" fontId="18" fillId="10" borderId="1" xfId="1" applyFont="1" applyFill="1" applyBorder="1" applyAlignment="1">
      <alignment vertical="center" wrapText="1"/>
    </xf>
    <xf numFmtId="0" fontId="13" fillId="0" borderId="5" xfId="0" applyFont="1" applyFill="1" applyBorder="1" applyAlignment="1">
      <alignment horizontal="center" vertical="center" wrapText="1"/>
    </xf>
    <xf numFmtId="0" fontId="13" fillId="0" borderId="5" xfId="0" applyFont="1" applyFill="1" applyBorder="1" applyAlignment="1">
      <alignment vertical="center" wrapText="1"/>
    </xf>
    <xf numFmtId="165" fontId="12" fillId="0" borderId="5" xfId="0" applyNumberFormat="1" applyFont="1" applyFill="1" applyBorder="1" applyAlignment="1">
      <alignment vertical="center"/>
    </xf>
    <xf numFmtId="165" fontId="12" fillId="0" borderId="5" xfId="0" applyNumberFormat="1" applyFont="1" applyFill="1" applyBorder="1" applyAlignment="1">
      <alignment horizontal="center" vertical="center"/>
    </xf>
    <xf numFmtId="0" fontId="2" fillId="0" borderId="5" xfId="0" applyFont="1" applyBorder="1" applyAlignment="1">
      <alignment vertical="center" wrapText="1"/>
    </xf>
    <xf numFmtId="0" fontId="18" fillId="10" borderId="1" xfId="1" applyFont="1" applyFill="1" applyBorder="1" applyAlignment="1">
      <alignment horizontal="center" vertical="center" wrapText="1"/>
    </xf>
    <xf numFmtId="0" fontId="12" fillId="3" borderId="17" xfId="0" applyFont="1" applyFill="1" applyBorder="1" applyAlignment="1">
      <alignment horizontal="center" vertical="center"/>
    </xf>
    <xf numFmtId="0" fontId="12" fillId="3" borderId="18" xfId="0" applyFont="1" applyFill="1" applyBorder="1" applyAlignment="1">
      <alignment horizontal="center" vertical="center"/>
    </xf>
    <xf numFmtId="0" fontId="12" fillId="3" borderId="19" xfId="0" applyFont="1" applyFill="1" applyBorder="1" applyAlignment="1">
      <alignment horizontal="center" vertical="center"/>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18" fillId="10" borderId="1" xfId="1" applyFont="1" applyFill="1" applyBorder="1" applyAlignment="1">
      <alignment horizontal="center" vertical="center" wrapText="1"/>
    </xf>
    <xf numFmtId="0" fontId="12" fillId="8" borderId="1" xfId="0" applyFont="1" applyFill="1" applyBorder="1" applyAlignment="1">
      <alignment horizontal="center" vertical="center"/>
    </xf>
    <xf numFmtId="164" fontId="12" fillId="8" borderId="2" xfId="5" applyFont="1" applyFill="1" applyBorder="1" applyAlignment="1">
      <alignment horizontal="center" vertical="center"/>
    </xf>
    <xf numFmtId="164" fontId="12" fillId="8" borderId="3" xfId="5" applyFont="1" applyFill="1" applyBorder="1" applyAlignment="1">
      <alignment horizontal="center" vertical="center"/>
    </xf>
    <xf numFmtId="164" fontId="12" fillId="8" borderId="4" xfId="5" applyFont="1" applyFill="1" applyBorder="1" applyAlignment="1">
      <alignment horizontal="center" vertical="center"/>
    </xf>
    <xf numFmtId="0" fontId="12" fillId="8" borderId="2" xfId="0" applyFont="1" applyFill="1" applyBorder="1" applyAlignment="1">
      <alignment horizontal="center" vertical="center"/>
    </xf>
    <xf numFmtId="0" fontId="12" fillId="8" borderId="3" xfId="0" applyFont="1" applyFill="1" applyBorder="1" applyAlignment="1">
      <alignment horizontal="center" vertical="center"/>
    </xf>
    <xf numFmtId="0" fontId="12" fillId="8" borderId="4" xfId="0" applyFont="1" applyFill="1" applyBorder="1" applyAlignment="1">
      <alignment horizontal="center" vertical="center"/>
    </xf>
    <xf numFmtId="0" fontId="12" fillId="0" borderId="7" xfId="0" applyFont="1" applyFill="1" applyBorder="1" applyAlignment="1">
      <alignment horizontal="center" vertical="center"/>
    </xf>
    <xf numFmtId="0" fontId="12" fillId="0" borderId="5" xfId="0" applyFont="1" applyFill="1" applyBorder="1" applyAlignment="1">
      <alignment horizontal="center" vertical="center"/>
    </xf>
    <xf numFmtId="0" fontId="12" fillId="6" borderId="1" xfId="0" applyFont="1" applyFill="1" applyBorder="1" applyAlignment="1">
      <alignment horizontal="center" vertical="center"/>
    </xf>
    <xf numFmtId="0" fontId="16" fillId="0" borderId="1"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5" xfId="0" applyFont="1" applyFill="1" applyBorder="1" applyAlignment="1">
      <alignment horizontal="center" vertical="center" wrapText="1"/>
    </xf>
  </cellXfs>
  <cellStyles count="8">
    <cellStyle name="Migliaia" xfId="6" builtinId="3"/>
    <cellStyle name="Migliaia 2" xfId="4"/>
    <cellStyle name="Migliaia 3" xfId="5"/>
    <cellStyle name="Migliaia 4" xfId="2"/>
    <cellStyle name="Normale" xfId="0" builtinId="0"/>
    <cellStyle name="Normale 2" xfId="1"/>
    <cellStyle name="Percentuale" xfId="7" builtinId="5"/>
    <cellStyle name="Valuta 2" xfId="3"/>
  </cellStyles>
  <dxfs count="0"/>
  <tableStyles count="0" defaultTableStyle="TableStyleMedium2" defaultPivotStyle="PivotStyleLight16"/>
  <colors>
    <mruColors>
      <color rgb="FFCC0099"/>
      <color rgb="FFFFCCFF"/>
      <color rgb="FFFF66FF"/>
      <color rgb="FFFF3399"/>
      <color rgb="FF99FF33"/>
      <color rgb="FFFF0066"/>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0</xdr:col>
      <xdr:colOff>0</xdr:colOff>
      <xdr:row>13</xdr:row>
      <xdr:rowOff>339852</xdr:rowOff>
    </xdr:from>
    <xdr:ext cx="44450" cy="6350"/>
    <xdr:sp macro="" textlink="">
      <xdr:nvSpPr>
        <xdr:cNvPr id="31" name="Shape 3784">
          <a:extLst>
            <a:ext uri="{FF2B5EF4-FFF2-40B4-BE49-F238E27FC236}">
              <a16:creationId xmlns:a16="http://schemas.microsoft.com/office/drawing/2014/main" id="{00000000-0008-0000-0000-000002000000}"/>
            </a:ext>
          </a:extLst>
        </xdr:cNvPr>
        <xdr:cNvSpPr/>
      </xdr:nvSpPr>
      <xdr:spPr>
        <a:xfrm>
          <a:off x="0" y="6302502"/>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13</xdr:row>
      <xdr:rowOff>339852</xdr:rowOff>
    </xdr:from>
    <xdr:ext cx="44450" cy="6350"/>
    <xdr:sp macro="" textlink="">
      <xdr:nvSpPr>
        <xdr:cNvPr id="32" name="Shape 3784">
          <a:extLst>
            <a:ext uri="{FF2B5EF4-FFF2-40B4-BE49-F238E27FC236}">
              <a16:creationId xmlns:a16="http://schemas.microsoft.com/office/drawing/2014/main" id="{00000000-0008-0000-0000-000003000000}"/>
            </a:ext>
          </a:extLst>
        </xdr:cNvPr>
        <xdr:cNvSpPr/>
      </xdr:nvSpPr>
      <xdr:spPr>
        <a:xfrm>
          <a:off x="0" y="6302502"/>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12</xdr:row>
      <xdr:rowOff>339852</xdr:rowOff>
    </xdr:from>
    <xdr:ext cx="44450" cy="6350"/>
    <xdr:sp macro="" textlink="">
      <xdr:nvSpPr>
        <xdr:cNvPr id="33" name="Shape 3784">
          <a:extLst>
            <a:ext uri="{FF2B5EF4-FFF2-40B4-BE49-F238E27FC236}">
              <a16:creationId xmlns:a16="http://schemas.microsoft.com/office/drawing/2014/main" id="{00000000-0008-0000-0000-000006000000}"/>
            </a:ext>
          </a:extLst>
        </xdr:cNvPr>
        <xdr:cNvSpPr/>
      </xdr:nvSpPr>
      <xdr:spPr>
        <a:xfrm>
          <a:off x="0" y="5921502"/>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12</xdr:row>
      <xdr:rowOff>339852</xdr:rowOff>
    </xdr:from>
    <xdr:ext cx="44450" cy="6350"/>
    <xdr:sp macro="" textlink="">
      <xdr:nvSpPr>
        <xdr:cNvPr id="34" name="Shape 3784">
          <a:extLst>
            <a:ext uri="{FF2B5EF4-FFF2-40B4-BE49-F238E27FC236}">
              <a16:creationId xmlns:a16="http://schemas.microsoft.com/office/drawing/2014/main" id="{00000000-0008-0000-0000-000007000000}"/>
            </a:ext>
          </a:extLst>
        </xdr:cNvPr>
        <xdr:cNvSpPr/>
      </xdr:nvSpPr>
      <xdr:spPr>
        <a:xfrm>
          <a:off x="0" y="5921502"/>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12</xdr:row>
      <xdr:rowOff>339852</xdr:rowOff>
    </xdr:from>
    <xdr:ext cx="44450" cy="6350"/>
    <xdr:sp macro="" textlink="">
      <xdr:nvSpPr>
        <xdr:cNvPr id="35" name="Shape 3784">
          <a:extLst>
            <a:ext uri="{FF2B5EF4-FFF2-40B4-BE49-F238E27FC236}">
              <a16:creationId xmlns:a16="http://schemas.microsoft.com/office/drawing/2014/main" id="{00000000-0008-0000-0000-00000E000000}"/>
            </a:ext>
          </a:extLst>
        </xdr:cNvPr>
        <xdr:cNvSpPr/>
      </xdr:nvSpPr>
      <xdr:spPr>
        <a:xfrm>
          <a:off x="0" y="5921502"/>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12</xdr:row>
      <xdr:rowOff>339852</xdr:rowOff>
    </xdr:from>
    <xdr:ext cx="44450" cy="6350"/>
    <xdr:sp macro="" textlink="">
      <xdr:nvSpPr>
        <xdr:cNvPr id="36" name="Shape 3784">
          <a:extLst>
            <a:ext uri="{FF2B5EF4-FFF2-40B4-BE49-F238E27FC236}">
              <a16:creationId xmlns:a16="http://schemas.microsoft.com/office/drawing/2014/main" id="{00000000-0008-0000-0000-00000F000000}"/>
            </a:ext>
          </a:extLst>
        </xdr:cNvPr>
        <xdr:cNvSpPr/>
      </xdr:nvSpPr>
      <xdr:spPr>
        <a:xfrm>
          <a:off x="0" y="5921502"/>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16</xdr:row>
      <xdr:rowOff>339852</xdr:rowOff>
    </xdr:from>
    <xdr:ext cx="44450" cy="6350"/>
    <xdr:sp macro="" textlink="">
      <xdr:nvSpPr>
        <xdr:cNvPr id="37" name="Shape 3784">
          <a:extLst>
            <a:ext uri="{FF2B5EF4-FFF2-40B4-BE49-F238E27FC236}">
              <a16:creationId xmlns:a16="http://schemas.microsoft.com/office/drawing/2014/main" id="{00000000-0008-0000-0000-000004000000}"/>
            </a:ext>
          </a:extLst>
        </xdr:cNvPr>
        <xdr:cNvSpPr/>
      </xdr:nvSpPr>
      <xdr:spPr>
        <a:xfrm>
          <a:off x="0" y="7636002"/>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16</xdr:row>
      <xdr:rowOff>339852</xdr:rowOff>
    </xdr:from>
    <xdr:ext cx="44450" cy="6350"/>
    <xdr:sp macro="" textlink="">
      <xdr:nvSpPr>
        <xdr:cNvPr id="38" name="Shape 3784">
          <a:extLst>
            <a:ext uri="{FF2B5EF4-FFF2-40B4-BE49-F238E27FC236}">
              <a16:creationId xmlns:a16="http://schemas.microsoft.com/office/drawing/2014/main" id="{00000000-0008-0000-0000-000005000000}"/>
            </a:ext>
          </a:extLst>
        </xdr:cNvPr>
        <xdr:cNvSpPr/>
      </xdr:nvSpPr>
      <xdr:spPr>
        <a:xfrm>
          <a:off x="0" y="7636002"/>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20</xdr:row>
      <xdr:rowOff>339852</xdr:rowOff>
    </xdr:from>
    <xdr:ext cx="44450" cy="6350"/>
    <xdr:sp macro="" textlink="">
      <xdr:nvSpPr>
        <xdr:cNvPr id="39" name="Shape 3784">
          <a:extLst>
            <a:ext uri="{FF2B5EF4-FFF2-40B4-BE49-F238E27FC236}">
              <a16:creationId xmlns:a16="http://schemas.microsoft.com/office/drawing/2014/main" id="{00000000-0008-0000-0000-00000A000000}"/>
            </a:ext>
          </a:extLst>
        </xdr:cNvPr>
        <xdr:cNvSpPr/>
      </xdr:nvSpPr>
      <xdr:spPr>
        <a:xfrm>
          <a:off x="0" y="9664827"/>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20</xdr:row>
      <xdr:rowOff>339852</xdr:rowOff>
    </xdr:from>
    <xdr:ext cx="44450" cy="6350"/>
    <xdr:sp macro="" textlink="">
      <xdr:nvSpPr>
        <xdr:cNvPr id="40" name="Shape 3784">
          <a:extLst>
            <a:ext uri="{FF2B5EF4-FFF2-40B4-BE49-F238E27FC236}">
              <a16:creationId xmlns:a16="http://schemas.microsoft.com/office/drawing/2014/main" id="{00000000-0008-0000-0000-00000B000000}"/>
            </a:ext>
          </a:extLst>
        </xdr:cNvPr>
        <xdr:cNvSpPr/>
      </xdr:nvSpPr>
      <xdr:spPr>
        <a:xfrm>
          <a:off x="0" y="9664827"/>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20</xdr:row>
      <xdr:rowOff>339852</xdr:rowOff>
    </xdr:from>
    <xdr:ext cx="44450" cy="6350"/>
    <xdr:sp macro="" textlink="">
      <xdr:nvSpPr>
        <xdr:cNvPr id="41" name="Shape 3784">
          <a:extLst>
            <a:ext uri="{FF2B5EF4-FFF2-40B4-BE49-F238E27FC236}">
              <a16:creationId xmlns:a16="http://schemas.microsoft.com/office/drawing/2014/main" id="{00000000-0008-0000-0000-000012000000}"/>
            </a:ext>
          </a:extLst>
        </xdr:cNvPr>
        <xdr:cNvSpPr/>
      </xdr:nvSpPr>
      <xdr:spPr>
        <a:xfrm>
          <a:off x="0" y="9664827"/>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20</xdr:row>
      <xdr:rowOff>339852</xdr:rowOff>
    </xdr:from>
    <xdr:ext cx="44450" cy="6350"/>
    <xdr:sp macro="" textlink="">
      <xdr:nvSpPr>
        <xdr:cNvPr id="42" name="Shape 3784">
          <a:extLst>
            <a:ext uri="{FF2B5EF4-FFF2-40B4-BE49-F238E27FC236}">
              <a16:creationId xmlns:a16="http://schemas.microsoft.com/office/drawing/2014/main" id="{00000000-0008-0000-0000-000013000000}"/>
            </a:ext>
          </a:extLst>
        </xdr:cNvPr>
        <xdr:cNvSpPr/>
      </xdr:nvSpPr>
      <xdr:spPr>
        <a:xfrm>
          <a:off x="0" y="9664827"/>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17</xdr:row>
      <xdr:rowOff>339852</xdr:rowOff>
    </xdr:from>
    <xdr:ext cx="44450" cy="6350"/>
    <xdr:sp macro="" textlink="">
      <xdr:nvSpPr>
        <xdr:cNvPr id="43" name="Shape 3784">
          <a:extLst>
            <a:ext uri="{FF2B5EF4-FFF2-40B4-BE49-F238E27FC236}">
              <a16:creationId xmlns:a16="http://schemas.microsoft.com/office/drawing/2014/main" id="{00000000-0008-0000-0000-000016000000}"/>
            </a:ext>
          </a:extLst>
        </xdr:cNvPr>
        <xdr:cNvSpPr/>
      </xdr:nvSpPr>
      <xdr:spPr>
        <a:xfrm>
          <a:off x="0" y="8197977"/>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17</xdr:row>
      <xdr:rowOff>339852</xdr:rowOff>
    </xdr:from>
    <xdr:ext cx="44450" cy="6350"/>
    <xdr:sp macro="" textlink="">
      <xdr:nvSpPr>
        <xdr:cNvPr id="44" name="Shape 3784">
          <a:extLst>
            <a:ext uri="{FF2B5EF4-FFF2-40B4-BE49-F238E27FC236}">
              <a16:creationId xmlns:a16="http://schemas.microsoft.com/office/drawing/2014/main" id="{00000000-0008-0000-0000-000017000000}"/>
            </a:ext>
          </a:extLst>
        </xdr:cNvPr>
        <xdr:cNvSpPr/>
      </xdr:nvSpPr>
      <xdr:spPr>
        <a:xfrm>
          <a:off x="0" y="8197977"/>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18</xdr:row>
      <xdr:rowOff>339852</xdr:rowOff>
    </xdr:from>
    <xdr:ext cx="44450" cy="6350"/>
    <xdr:sp macro="" textlink="">
      <xdr:nvSpPr>
        <xdr:cNvPr id="45" name="Shape 3784">
          <a:extLst>
            <a:ext uri="{FF2B5EF4-FFF2-40B4-BE49-F238E27FC236}">
              <a16:creationId xmlns:a16="http://schemas.microsoft.com/office/drawing/2014/main" id="{00000000-0008-0000-0000-000018000000}"/>
            </a:ext>
          </a:extLst>
        </xdr:cNvPr>
        <xdr:cNvSpPr/>
      </xdr:nvSpPr>
      <xdr:spPr>
        <a:xfrm>
          <a:off x="0" y="8645652"/>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18</xdr:row>
      <xdr:rowOff>339852</xdr:rowOff>
    </xdr:from>
    <xdr:ext cx="44450" cy="6350"/>
    <xdr:sp macro="" textlink="">
      <xdr:nvSpPr>
        <xdr:cNvPr id="46" name="Shape 3784">
          <a:extLst>
            <a:ext uri="{FF2B5EF4-FFF2-40B4-BE49-F238E27FC236}">
              <a16:creationId xmlns:a16="http://schemas.microsoft.com/office/drawing/2014/main" id="{00000000-0008-0000-0000-000019000000}"/>
            </a:ext>
          </a:extLst>
        </xdr:cNvPr>
        <xdr:cNvSpPr/>
      </xdr:nvSpPr>
      <xdr:spPr>
        <a:xfrm>
          <a:off x="0" y="8645652"/>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17</xdr:row>
      <xdr:rowOff>339852</xdr:rowOff>
    </xdr:from>
    <xdr:ext cx="44450" cy="6350"/>
    <xdr:sp macro="" textlink="">
      <xdr:nvSpPr>
        <xdr:cNvPr id="47" name="Shape 3784">
          <a:extLst>
            <a:ext uri="{FF2B5EF4-FFF2-40B4-BE49-F238E27FC236}">
              <a16:creationId xmlns:a16="http://schemas.microsoft.com/office/drawing/2014/main" id="{00000000-0008-0000-0000-00001A000000}"/>
            </a:ext>
          </a:extLst>
        </xdr:cNvPr>
        <xdr:cNvSpPr/>
      </xdr:nvSpPr>
      <xdr:spPr>
        <a:xfrm>
          <a:off x="0" y="8197977"/>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17</xdr:row>
      <xdr:rowOff>339852</xdr:rowOff>
    </xdr:from>
    <xdr:ext cx="44450" cy="6350"/>
    <xdr:sp macro="" textlink="">
      <xdr:nvSpPr>
        <xdr:cNvPr id="48" name="Shape 3784">
          <a:extLst>
            <a:ext uri="{FF2B5EF4-FFF2-40B4-BE49-F238E27FC236}">
              <a16:creationId xmlns:a16="http://schemas.microsoft.com/office/drawing/2014/main" id="{00000000-0008-0000-0000-00001B000000}"/>
            </a:ext>
          </a:extLst>
        </xdr:cNvPr>
        <xdr:cNvSpPr/>
      </xdr:nvSpPr>
      <xdr:spPr>
        <a:xfrm>
          <a:off x="0" y="8197977"/>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18</xdr:row>
      <xdr:rowOff>339852</xdr:rowOff>
    </xdr:from>
    <xdr:ext cx="44450" cy="6350"/>
    <xdr:sp macro="" textlink="">
      <xdr:nvSpPr>
        <xdr:cNvPr id="49" name="Shape 3784">
          <a:extLst>
            <a:ext uri="{FF2B5EF4-FFF2-40B4-BE49-F238E27FC236}">
              <a16:creationId xmlns:a16="http://schemas.microsoft.com/office/drawing/2014/main" id="{00000000-0008-0000-0000-00001C000000}"/>
            </a:ext>
          </a:extLst>
        </xdr:cNvPr>
        <xdr:cNvSpPr/>
      </xdr:nvSpPr>
      <xdr:spPr>
        <a:xfrm>
          <a:off x="0" y="8645652"/>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3</xdr:col>
      <xdr:colOff>0</xdr:colOff>
      <xdr:row>18</xdr:row>
      <xdr:rowOff>350436</xdr:rowOff>
    </xdr:from>
    <xdr:ext cx="44450" cy="6350"/>
    <xdr:sp macro="" textlink="">
      <xdr:nvSpPr>
        <xdr:cNvPr id="50" name="Shape 3784">
          <a:extLst>
            <a:ext uri="{FF2B5EF4-FFF2-40B4-BE49-F238E27FC236}">
              <a16:creationId xmlns:a16="http://schemas.microsoft.com/office/drawing/2014/main" id="{00000000-0008-0000-0000-00001D000000}"/>
            </a:ext>
          </a:extLst>
        </xdr:cNvPr>
        <xdr:cNvSpPr/>
      </xdr:nvSpPr>
      <xdr:spPr>
        <a:xfrm>
          <a:off x="5656792" y="8656236"/>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20</xdr:row>
      <xdr:rowOff>145119</xdr:rowOff>
    </xdr:from>
    <xdr:ext cx="44450" cy="6350"/>
    <xdr:sp macro="" textlink="">
      <xdr:nvSpPr>
        <xdr:cNvPr id="51" name="Shape 3784">
          <a:extLst>
            <a:ext uri="{FF2B5EF4-FFF2-40B4-BE49-F238E27FC236}">
              <a16:creationId xmlns:a16="http://schemas.microsoft.com/office/drawing/2014/main" id="{00000000-0008-0000-0000-00001E000000}"/>
            </a:ext>
          </a:extLst>
        </xdr:cNvPr>
        <xdr:cNvSpPr/>
      </xdr:nvSpPr>
      <xdr:spPr>
        <a:xfrm>
          <a:off x="0" y="9470094"/>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37</xdr:row>
      <xdr:rowOff>0</xdr:rowOff>
    </xdr:from>
    <xdr:ext cx="44450" cy="6350"/>
    <xdr:sp macro="" textlink="">
      <xdr:nvSpPr>
        <xdr:cNvPr id="52" name="Shape 3784">
          <a:extLst>
            <a:ext uri="{FF2B5EF4-FFF2-40B4-BE49-F238E27FC236}">
              <a16:creationId xmlns:a16="http://schemas.microsoft.com/office/drawing/2014/main" id="{00000000-0008-0000-0000-000008000000}"/>
            </a:ext>
          </a:extLst>
        </xdr:cNvPr>
        <xdr:cNvSpPr/>
      </xdr:nvSpPr>
      <xdr:spPr>
        <a:xfrm>
          <a:off x="0" y="16897350"/>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37</xdr:row>
      <xdr:rowOff>0</xdr:rowOff>
    </xdr:from>
    <xdr:ext cx="44450" cy="6350"/>
    <xdr:sp macro="" textlink="">
      <xdr:nvSpPr>
        <xdr:cNvPr id="53" name="Shape 3784">
          <a:extLst>
            <a:ext uri="{FF2B5EF4-FFF2-40B4-BE49-F238E27FC236}">
              <a16:creationId xmlns:a16="http://schemas.microsoft.com/office/drawing/2014/main" id="{00000000-0008-0000-0000-000009000000}"/>
            </a:ext>
          </a:extLst>
        </xdr:cNvPr>
        <xdr:cNvSpPr/>
      </xdr:nvSpPr>
      <xdr:spPr>
        <a:xfrm>
          <a:off x="0" y="16897350"/>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37</xdr:row>
      <xdr:rowOff>0</xdr:rowOff>
    </xdr:from>
    <xdr:ext cx="44450" cy="6350"/>
    <xdr:sp macro="" textlink="">
      <xdr:nvSpPr>
        <xdr:cNvPr id="54" name="Shape 3784">
          <a:extLst>
            <a:ext uri="{FF2B5EF4-FFF2-40B4-BE49-F238E27FC236}">
              <a16:creationId xmlns:a16="http://schemas.microsoft.com/office/drawing/2014/main" id="{00000000-0008-0000-0000-00000C000000}"/>
            </a:ext>
          </a:extLst>
        </xdr:cNvPr>
        <xdr:cNvSpPr/>
      </xdr:nvSpPr>
      <xdr:spPr>
        <a:xfrm>
          <a:off x="0" y="16897350"/>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37</xdr:row>
      <xdr:rowOff>0</xdr:rowOff>
    </xdr:from>
    <xdr:ext cx="44450" cy="6350"/>
    <xdr:sp macro="" textlink="">
      <xdr:nvSpPr>
        <xdr:cNvPr id="55" name="Shape 3784">
          <a:extLst>
            <a:ext uri="{FF2B5EF4-FFF2-40B4-BE49-F238E27FC236}">
              <a16:creationId xmlns:a16="http://schemas.microsoft.com/office/drawing/2014/main" id="{00000000-0008-0000-0000-00000D000000}"/>
            </a:ext>
          </a:extLst>
        </xdr:cNvPr>
        <xdr:cNvSpPr/>
      </xdr:nvSpPr>
      <xdr:spPr>
        <a:xfrm>
          <a:off x="0" y="16897350"/>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37</xdr:row>
      <xdr:rowOff>0</xdr:rowOff>
    </xdr:from>
    <xdr:ext cx="44450" cy="6350"/>
    <xdr:sp macro="" textlink="">
      <xdr:nvSpPr>
        <xdr:cNvPr id="56" name="Shape 3784">
          <a:extLst>
            <a:ext uri="{FF2B5EF4-FFF2-40B4-BE49-F238E27FC236}">
              <a16:creationId xmlns:a16="http://schemas.microsoft.com/office/drawing/2014/main" id="{00000000-0008-0000-0000-000010000000}"/>
            </a:ext>
          </a:extLst>
        </xdr:cNvPr>
        <xdr:cNvSpPr/>
      </xdr:nvSpPr>
      <xdr:spPr>
        <a:xfrm>
          <a:off x="0" y="16897350"/>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37</xdr:row>
      <xdr:rowOff>0</xdr:rowOff>
    </xdr:from>
    <xdr:ext cx="44450" cy="6350"/>
    <xdr:sp macro="" textlink="">
      <xdr:nvSpPr>
        <xdr:cNvPr id="57" name="Shape 3784">
          <a:extLst>
            <a:ext uri="{FF2B5EF4-FFF2-40B4-BE49-F238E27FC236}">
              <a16:creationId xmlns:a16="http://schemas.microsoft.com/office/drawing/2014/main" id="{00000000-0008-0000-0000-000011000000}"/>
            </a:ext>
          </a:extLst>
        </xdr:cNvPr>
        <xdr:cNvSpPr/>
      </xdr:nvSpPr>
      <xdr:spPr>
        <a:xfrm>
          <a:off x="0" y="16897350"/>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37</xdr:row>
      <xdr:rowOff>0</xdr:rowOff>
    </xdr:from>
    <xdr:ext cx="44450" cy="6350"/>
    <xdr:sp macro="" textlink="">
      <xdr:nvSpPr>
        <xdr:cNvPr id="58" name="Shape 3784">
          <a:extLst>
            <a:ext uri="{FF2B5EF4-FFF2-40B4-BE49-F238E27FC236}">
              <a16:creationId xmlns:a16="http://schemas.microsoft.com/office/drawing/2014/main" id="{00000000-0008-0000-0000-000014000000}"/>
            </a:ext>
          </a:extLst>
        </xdr:cNvPr>
        <xdr:cNvSpPr/>
      </xdr:nvSpPr>
      <xdr:spPr>
        <a:xfrm>
          <a:off x="0" y="16897350"/>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37</xdr:row>
      <xdr:rowOff>0</xdr:rowOff>
    </xdr:from>
    <xdr:ext cx="44450" cy="6350"/>
    <xdr:sp macro="" textlink="">
      <xdr:nvSpPr>
        <xdr:cNvPr id="59" name="Shape 3784">
          <a:extLst>
            <a:ext uri="{FF2B5EF4-FFF2-40B4-BE49-F238E27FC236}">
              <a16:creationId xmlns:a16="http://schemas.microsoft.com/office/drawing/2014/main" id="{00000000-0008-0000-0000-000015000000}"/>
            </a:ext>
          </a:extLst>
        </xdr:cNvPr>
        <xdr:cNvSpPr/>
      </xdr:nvSpPr>
      <xdr:spPr>
        <a:xfrm>
          <a:off x="0" y="16897350"/>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13</xdr:row>
      <xdr:rowOff>339852</xdr:rowOff>
    </xdr:from>
    <xdr:ext cx="44450" cy="6350"/>
    <xdr:sp macro="" textlink="">
      <xdr:nvSpPr>
        <xdr:cNvPr id="60" name="Shape 3784">
          <a:extLst>
            <a:ext uri="{FF2B5EF4-FFF2-40B4-BE49-F238E27FC236}">
              <a16:creationId xmlns:a16="http://schemas.microsoft.com/office/drawing/2014/main" id="{00000000-0008-0000-0000-000002000000}"/>
            </a:ext>
          </a:extLst>
        </xdr:cNvPr>
        <xdr:cNvSpPr/>
      </xdr:nvSpPr>
      <xdr:spPr>
        <a:xfrm>
          <a:off x="0" y="6302502"/>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13</xdr:row>
      <xdr:rowOff>339852</xdr:rowOff>
    </xdr:from>
    <xdr:ext cx="44450" cy="6350"/>
    <xdr:sp macro="" textlink="">
      <xdr:nvSpPr>
        <xdr:cNvPr id="61" name="Shape 3784">
          <a:extLst>
            <a:ext uri="{FF2B5EF4-FFF2-40B4-BE49-F238E27FC236}">
              <a16:creationId xmlns:a16="http://schemas.microsoft.com/office/drawing/2014/main" id="{00000000-0008-0000-0000-000003000000}"/>
            </a:ext>
          </a:extLst>
        </xdr:cNvPr>
        <xdr:cNvSpPr/>
      </xdr:nvSpPr>
      <xdr:spPr>
        <a:xfrm>
          <a:off x="0" y="6302502"/>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12</xdr:row>
      <xdr:rowOff>339852</xdr:rowOff>
    </xdr:from>
    <xdr:ext cx="44450" cy="6350"/>
    <xdr:sp macro="" textlink="">
      <xdr:nvSpPr>
        <xdr:cNvPr id="62" name="Shape 3784">
          <a:extLst>
            <a:ext uri="{FF2B5EF4-FFF2-40B4-BE49-F238E27FC236}">
              <a16:creationId xmlns:a16="http://schemas.microsoft.com/office/drawing/2014/main" id="{00000000-0008-0000-0000-000006000000}"/>
            </a:ext>
          </a:extLst>
        </xdr:cNvPr>
        <xdr:cNvSpPr/>
      </xdr:nvSpPr>
      <xdr:spPr>
        <a:xfrm>
          <a:off x="0" y="5921502"/>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12</xdr:row>
      <xdr:rowOff>339852</xdr:rowOff>
    </xdr:from>
    <xdr:ext cx="44450" cy="6350"/>
    <xdr:sp macro="" textlink="">
      <xdr:nvSpPr>
        <xdr:cNvPr id="63" name="Shape 3784">
          <a:extLst>
            <a:ext uri="{FF2B5EF4-FFF2-40B4-BE49-F238E27FC236}">
              <a16:creationId xmlns:a16="http://schemas.microsoft.com/office/drawing/2014/main" id="{00000000-0008-0000-0000-000007000000}"/>
            </a:ext>
          </a:extLst>
        </xdr:cNvPr>
        <xdr:cNvSpPr/>
      </xdr:nvSpPr>
      <xdr:spPr>
        <a:xfrm>
          <a:off x="0" y="5921502"/>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12</xdr:row>
      <xdr:rowOff>339852</xdr:rowOff>
    </xdr:from>
    <xdr:ext cx="44450" cy="6350"/>
    <xdr:sp macro="" textlink="">
      <xdr:nvSpPr>
        <xdr:cNvPr id="64" name="Shape 3784">
          <a:extLst>
            <a:ext uri="{FF2B5EF4-FFF2-40B4-BE49-F238E27FC236}">
              <a16:creationId xmlns:a16="http://schemas.microsoft.com/office/drawing/2014/main" id="{00000000-0008-0000-0000-00000E000000}"/>
            </a:ext>
          </a:extLst>
        </xdr:cNvPr>
        <xdr:cNvSpPr/>
      </xdr:nvSpPr>
      <xdr:spPr>
        <a:xfrm>
          <a:off x="0" y="5921502"/>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12</xdr:row>
      <xdr:rowOff>339852</xdr:rowOff>
    </xdr:from>
    <xdr:ext cx="44450" cy="6350"/>
    <xdr:sp macro="" textlink="">
      <xdr:nvSpPr>
        <xdr:cNvPr id="65" name="Shape 3784">
          <a:extLst>
            <a:ext uri="{FF2B5EF4-FFF2-40B4-BE49-F238E27FC236}">
              <a16:creationId xmlns:a16="http://schemas.microsoft.com/office/drawing/2014/main" id="{00000000-0008-0000-0000-00000F000000}"/>
            </a:ext>
          </a:extLst>
        </xdr:cNvPr>
        <xdr:cNvSpPr/>
      </xdr:nvSpPr>
      <xdr:spPr>
        <a:xfrm>
          <a:off x="0" y="5921502"/>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16</xdr:row>
      <xdr:rowOff>339852</xdr:rowOff>
    </xdr:from>
    <xdr:ext cx="44450" cy="6350"/>
    <xdr:sp macro="" textlink="">
      <xdr:nvSpPr>
        <xdr:cNvPr id="66" name="Shape 3784">
          <a:extLst>
            <a:ext uri="{FF2B5EF4-FFF2-40B4-BE49-F238E27FC236}">
              <a16:creationId xmlns:a16="http://schemas.microsoft.com/office/drawing/2014/main" id="{00000000-0008-0000-0000-000004000000}"/>
            </a:ext>
          </a:extLst>
        </xdr:cNvPr>
        <xdr:cNvSpPr/>
      </xdr:nvSpPr>
      <xdr:spPr>
        <a:xfrm>
          <a:off x="0" y="7636002"/>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16</xdr:row>
      <xdr:rowOff>339852</xdr:rowOff>
    </xdr:from>
    <xdr:ext cx="44450" cy="6350"/>
    <xdr:sp macro="" textlink="">
      <xdr:nvSpPr>
        <xdr:cNvPr id="67" name="Shape 3784">
          <a:extLst>
            <a:ext uri="{FF2B5EF4-FFF2-40B4-BE49-F238E27FC236}">
              <a16:creationId xmlns:a16="http://schemas.microsoft.com/office/drawing/2014/main" id="{00000000-0008-0000-0000-000005000000}"/>
            </a:ext>
          </a:extLst>
        </xdr:cNvPr>
        <xdr:cNvSpPr/>
      </xdr:nvSpPr>
      <xdr:spPr>
        <a:xfrm>
          <a:off x="0" y="7636002"/>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20</xdr:row>
      <xdr:rowOff>339852</xdr:rowOff>
    </xdr:from>
    <xdr:ext cx="44450" cy="6350"/>
    <xdr:sp macro="" textlink="">
      <xdr:nvSpPr>
        <xdr:cNvPr id="68" name="Shape 3784">
          <a:extLst>
            <a:ext uri="{FF2B5EF4-FFF2-40B4-BE49-F238E27FC236}">
              <a16:creationId xmlns:a16="http://schemas.microsoft.com/office/drawing/2014/main" id="{00000000-0008-0000-0000-00000A000000}"/>
            </a:ext>
          </a:extLst>
        </xdr:cNvPr>
        <xdr:cNvSpPr/>
      </xdr:nvSpPr>
      <xdr:spPr>
        <a:xfrm>
          <a:off x="0" y="9664827"/>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20</xdr:row>
      <xdr:rowOff>339852</xdr:rowOff>
    </xdr:from>
    <xdr:ext cx="44450" cy="6350"/>
    <xdr:sp macro="" textlink="">
      <xdr:nvSpPr>
        <xdr:cNvPr id="69" name="Shape 3784">
          <a:extLst>
            <a:ext uri="{FF2B5EF4-FFF2-40B4-BE49-F238E27FC236}">
              <a16:creationId xmlns:a16="http://schemas.microsoft.com/office/drawing/2014/main" id="{00000000-0008-0000-0000-00000B000000}"/>
            </a:ext>
          </a:extLst>
        </xdr:cNvPr>
        <xdr:cNvSpPr/>
      </xdr:nvSpPr>
      <xdr:spPr>
        <a:xfrm>
          <a:off x="0" y="9664827"/>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20</xdr:row>
      <xdr:rowOff>339852</xdr:rowOff>
    </xdr:from>
    <xdr:ext cx="44450" cy="6350"/>
    <xdr:sp macro="" textlink="">
      <xdr:nvSpPr>
        <xdr:cNvPr id="70" name="Shape 3784">
          <a:extLst>
            <a:ext uri="{FF2B5EF4-FFF2-40B4-BE49-F238E27FC236}">
              <a16:creationId xmlns:a16="http://schemas.microsoft.com/office/drawing/2014/main" id="{00000000-0008-0000-0000-000012000000}"/>
            </a:ext>
          </a:extLst>
        </xdr:cNvPr>
        <xdr:cNvSpPr/>
      </xdr:nvSpPr>
      <xdr:spPr>
        <a:xfrm>
          <a:off x="0" y="9664827"/>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20</xdr:row>
      <xdr:rowOff>339852</xdr:rowOff>
    </xdr:from>
    <xdr:ext cx="44450" cy="6350"/>
    <xdr:sp macro="" textlink="">
      <xdr:nvSpPr>
        <xdr:cNvPr id="71" name="Shape 3784">
          <a:extLst>
            <a:ext uri="{FF2B5EF4-FFF2-40B4-BE49-F238E27FC236}">
              <a16:creationId xmlns:a16="http://schemas.microsoft.com/office/drawing/2014/main" id="{00000000-0008-0000-0000-000013000000}"/>
            </a:ext>
          </a:extLst>
        </xdr:cNvPr>
        <xdr:cNvSpPr/>
      </xdr:nvSpPr>
      <xdr:spPr>
        <a:xfrm>
          <a:off x="0" y="9664827"/>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17</xdr:row>
      <xdr:rowOff>339852</xdr:rowOff>
    </xdr:from>
    <xdr:ext cx="44450" cy="6350"/>
    <xdr:sp macro="" textlink="">
      <xdr:nvSpPr>
        <xdr:cNvPr id="72" name="Shape 3784">
          <a:extLst>
            <a:ext uri="{FF2B5EF4-FFF2-40B4-BE49-F238E27FC236}">
              <a16:creationId xmlns:a16="http://schemas.microsoft.com/office/drawing/2014/main" id="{00000000-0008-0000-0000-000016000000}"/>
            </a:ext>
          </a:extLst>
        </xdr:cNvPr>
        <xdr:cNvSpPr/>
      </xdr:nvSpPr>
      <xdr:spPr>
        <a:xfrm>
          <a:off x="0" y="8197977"/>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17</xdr:row>
      <xdr:rowOff>339852</xdr:rowOff>
    </xdr:from>
    <xdr:ext cx="44450" cy="6350"/>
    <xdr:sp macro="" textlink="">
      <xdr:nvSpPr>
        <xdr:cNvPr id="73" name="Shape 3784">
          <a:extLst>
            <a:ext uri="{FF2B5EF4-FFF2-40B4-BE49-F238E27FC236}">
              <a16:creationId xmlns:a16="http://schemas.microsoft.com/office/drawing/2014/main" id="{00000000-0008-0000-0000-000017000000}"/>
            </a:ext>
          </a:extLst>
        </xdr:cNvPr>
        <xdr:cNvSpPr/>
      </xdr:nvSpPr>
      <xdr:spPr>
        <a:xfrm>
          <a:off x="0" y="8197977"/>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18</xdr:row>
      <xdr:rowOff>339852</xdr:rowOff>
    </xdr:from>
    <xdr:ext cx="44450" cy="6350"/>
    <xdr:sp macro="" textlink="">
      <xdr:nvSpPr>
        <xdr:cNvPr id="74" name="Shape 3784">
          <a:extLst>
            <a:ext uri="{FF2B5EF4-FFF2-40B4-BE49-F238E27FC236}">
              <a16:creationId xmlns:a16="http://schemas.microsoft.com/office/drawing/2014/main" id="{00000000-0008-0000-0000-000018000000}"/>
            </a:ext>
          </a:extLst>
        </xdr:cNvPr>
        <xdr:cNvSpPr/>
      </xdr:nvSpPr>
      <xdr:spPr>
        <a:xfrm>
          <a:off x="0" y="8645652"/>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18</xdr:row>
      <xdr:rowOff>339852</xdr:rowOff>
    </xdr:from>
    <xdr:ext cx="44450" cy="6350"/>
    <xdr:sp macro="" textlink="">
      <xdr:nvSpPr>
        <xdr:cNvPr id="75" name="Shape 3784">
          <a:extLst>
            <a:ext uri="{FF2B5EF4-FFF2-40B4-BE49-F238E27FC236}">
              <a16:creationId xmlns:a16="http://schemas.microsoft.com/office/drawing/2014/main" id="{00000000-0008-0000-0000-000019000000}"/>
            </a:ext>
          </a:extLst>
        </xdr:cNvPr>
        <xdr:cNvSpPr/>
      </xdr:nvSpPr>
      <xdr:spPr>
        <a:xfrm>
          <a:off x="0" y="8645652"/>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17</xdr:row>
      <xdr:rowOff>339852</xdr:rowOff>
    </xdr:from>
    <xdr:ext cx="44450" cy="6350"/>
    <xdr:sp macro="" textlink="">
      <xdr:nvSpPr>
        <xdr:cNvPr id="76" name="Shape 3784">
          <a:extLst>
            <a:ext uri="{FF2B5EF4-FFF2-40B4-BE49-F238E27FC236}">
              <a16:creationId xmlns:a16="http://schemas.microsoft.com/office/drawing/2014/main" id="{00000000-0008-0000-0000-00001A000000}"/>
            </a:ext>
          </a:extLst>
        </xdr:cNvPr>
        <xdr:cNvSpPr/>
      </xdr:nvSpPr>
      <xdr:spPr>
        <a:xfrm>
          <a:off x="0" y="8197977"/>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17</xdr:row>
      <xdr:rowOff>339852</xdr:rowOff>
    </xdr:from>
    <xdr:ext cx="44450" cy="6350"/>
    <xdr:sp macro="" textlink="">
      <xdr:nvSpPr>
        <xdr:cNvPr id="77" name="Shape 3784">
          <a:extLst>
            <a:ext uri="{FF2B5EF4-FFF2-40B4-BE49-F238E27FC236}">
              <a16:creationId xmlns:a16="http://schemas.microsoft.com/office/drawing/2014/main" id="{00000000-0008-0000-0000-00001B000000}"/>
            </a:ext>
          </a:extLst>
        </xdr:cNvPr>
        <xdr:cNvSpPr/>
      </xdr:nvSpPr>
      <xdr:spPr>
        <a:xfrm>
          <a:off x="0" y="8197977"/>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18</xdr:row>
      <xdr:rowOff>339852</xdr:rowOff>
    </xdr:from>
    <xdr:ext cx="44450" cy="6350"/>
    <xdr:sp macro="" textlink="">
      <xdr:nvSpPr>
        <xdr:cNvPr id="78" name="Shape 3784">
          <a:extLst>
            <a:ext uri="{FF2B5EF4-FFF2-40B4-BE49-F238E27FC236}">
              <a16:creationId xmlns:a16="http://schemas.microsoft.com/office/drawing/2014/main" id="{00000000-0008-0000-0000-00001C000000}"/>
            </a:ext>
          </a:extLst>
        </xdr:cNvPr>
        <xdr:cNvSpPr/>
      </xdr:nvSpPr>
      <xdr:spPr>
        <a:xfrm>
          <a:off x="0" y="8645652"/>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3</xdr:col>
      <xdr:colOff>0</xdr:colOff>
      <xdr:row>18</xdr:row>
      <xdr:rowOff>350436</xdr:rowOff>
    </xdr:from>
    <xdr:ext cx="44450" cy="6350"/>
    <xdr:sp macro="" textlink="">
      <xdr:nvSpPr>
        <xdr:cNvPr id="79" name="Shape 3784">
          <a:extLst>
            <a:ext uri="{FF2B5EF4-FFF2-40B4-BE49-F238E27FC236}">
              <a16:creationId xmlns:a16="http://schemas.microsoft.com/office/drawing/2014/main" id="{00000000-0008-0000-0000-00001D000000}"/>
            </a:ext>
          </a:extLst>
        </xdr:cNvPr>
        <xdr:cNvSpPr/>
      </xdr:nvSpPr>
      <xdr:spPr>
        <a:xfrm>
          <a:off x="5656792" y="8656236"/>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20</xdr:row>
      <xdr:rowOff>145119</xdr:rowOff>
    </xdr:from>
    <xdr:ext cx="44450" cy="6350"/>
    <xdr:sp macro="" textlink="">
      <xdr:nvSpPr>
        <xdr:cNvPr id="80" name="Shape 3784">
          <a:extLst>
            <a:ext uri="{FF2B5EF4-FFF2-40B4-BE49-F238E27FC236}">
              <a16:creationId xmlns:a16="http://schemas.microsoft.com/office/drawing/2014/main" id="{00000000-0008-0000-0000-00001E000000}"/>
            </a:ext>
          </a:extLst>
        </xdr:cNvPr>
        <xdr:cNvSpPr/>
      </xdr:nvSpPr>
      <xdr:spPr>
        <a:xfrm>
          <a:off x="0" y="9470094"/>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37</xdr:row>
      <xdr:rowOff>0</xdr:rowOff>
    </xdr:from>
    <xdr:ext cx="44450" cy="6350"/>
    <xdr:sp macro="" textlink="">
      <xdr:nvSpPr>
        <xdr:cNvPr id="81" name="Shape 3784">
          <a:extLst>
            <a:ext uri="{FF2B5EF4-FFF2-40B4-BE49-F238E27FC236}">
              <a16:creationId xmlns:a16="http://schemas.microsoft.com/office/drawing/2014/main" id="{00000000-0008-0000-0000-000008000000}"/>
            </a:ext>
          </a:extLst>
        </xdr:cNvPr>
        <xdr:cNvSpPr/>
      </xdr:nvSpPr>
      <xdr:spPr>
        <a:xfrm>
          <a:off x="0" y="16897350"/>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37</xdr:row>
      <xdr:rowOff>0</xdr:rowOff>
    </xdr:from>
    <xdr:ext cx="44450" cy="6350"/>
    <xdr:sp macro="" textlink="">
      <xdr:nvSpPr>
        <xdr:cNvPr id="82" name="Shape 3784">
          <a:extLst>
            <a:ext uri="{FF2B5EF4-FFF2-40B4-BE49-F238E27FC236}">
              <a16:creationId xmlns:a16="http://schemas.microsoft.com/office/drawing/2014/main" id="{00000000-0008-0000-0000-000009000000}"/>
            </a:ext>
          </a:extLst>
        </xdr:cNvPr>
        <xdr:cNvSpPr/>
      </xdr:nvSpPr>
      <xdr:spPr>
        <a:xfrm>
          <a:off x="0" y="16897350"/>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37</xdr:row>
      <xdr:rowOff>0</xdr:rowOff>
    </xdr:from>
    <xdr:ext cx="44450" cy="6350"/>
    <xdr:sp macro="" textlink="">
      <xdr:nvSpPr>
        <xdr:cNvPr id="83" name="Shape 3784">
          <a:extLst>
            <a:ext uri="{FF2B5EF4-FFF2-40B4-BE49-F238E27FC236}">
              <a16:creationId xmlns:a16="http://schemas.microsoft.com/office/drawing/2014/main" id="{00000000-0008-0000-0000-00000C000000}"/>
            </a:ext>
          </a:extLst>
        </xdr:cNvPr>
        <xdr:cNvSpPr/>
      </xdr:nvSpPr>
      <xdr:spPr>
        <a:xfrm>
          <a:off x="0" y="16897350"/>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37</xdr:row>
      <xdr:rowOff>0</xdr:rowOff>
    </xdr:from>
    <xdr:ext cx="44450" cy="6350"/>
    <xdr:sp macro="" textlink="">
      <xdr:nvSpPr>
        <xdr:cNvPr id="84" name="Shape 3784">
          <a:extLst>
            <a:ext uri="{FF2B5EF4-FFF2-40B4-BE49-F238E27FC236}">
              <a16:creationId xmlns:a16="http://schemas.microsoft.com/office/drawing/2014/main" id="{00000000-0008-0000-0000-00000D000000}"/>
            </a:ext>
          </a:extLst>
        </xdr:cNvPr>
        <xdr:cNvSpPr/>
      </xdr:nvSpPr>
      <xdr:spPr>
        <a:xfrm>
          <a:off x="0" y="16897350"/>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37</xdr:row>
      <xdr:rowOff>0</xdr:rowOff>
    </xdr:from>
    <xdr:ext cx="44450" cy="6350"/>
    <xdr:sp macro="" textlink="">
      <xdr:nvSpPr>
        <xdr:cNvPr id="85" name="Shape 3784">
          <a:extLst>
            <a:ext uri="{FF2B5EF4-FFF2-40B4-BE49-F238E27FC236}">
              <a16:creationId xmlns:a16="http://schemas.microsoft.com/office/drawing/2014/main" id="{00000000-0008-0000-0000-000010000000}"/>
            </a:ext>
          </a:extLst>
        </xdr:cNvPr>
        <xdr:cNvSpPr/>
      </xdr:nvSpPr>
      <xdr:spPr>
        <a:xfrm>
          <a:off x="0" y="16897350"/>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37</xdr:row>
      <xdr:rowOff>0</xdr:rowOff>
    </xdr:from>
    <xdr:ext cx="44450" cy="6350"/>
    <xdr:sp macro="" textlink="">
      <xdr:nvSpPr>
        <xdr:cNvPr id="86" name="Shape 3784">
          <a:extLst>
            <a:ext uri="{FF2B5EF4-FFF2-40B4-BE49-F238E27FC236}">
              <a16:creationId xmlns:a16="http://schemas.microsoft.com/office/drawing/2014/main" id="{00000000-0008-0000-0000-000011000000}"/>
            </a:ext>
          </a:extLst>
        </xdr:cNvPr>
        <xdr:cNvSpPr/>
      </xdr:nvSpPr>
      <xdr:spPr>
        <a:xfrm>
          <a:off x="0" y="16897350"/>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37</xdr:row>
      <xdr:rowOff>0</xdr:rowOff>
    </xdr:from>
    <xdr:ext cx="44450" cy="6350"/>
    <xdr:sp macro="" textlink="">
      <xdr:nvSpPr>
        <xdr:cNvPr id="87" name="Shape 3784">
          <a:extLst>
            <a:ext uri="{FF2B5EF4-FFF2-40B4-BE49-F238E27FC236}">
              <a16:creationId xmlns:a16="http://schemas.microsoft.com/office/drawing/2014/main" id="{00000000-0008-0000-0000-000014000000}"/>
            </a:ext>
          </a:extLst>
        </xdr:cNvPr>
        <xdr:cNvSpPr/>
      </xdr:nvSpPr>
      <xdr:spPr>
        <a:xfrm>
          <a:off x="0" y="16897350"/>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oneCellAnchor>
    <xdr:from>
      <xdr:col>0</xdr:col>
      <xdr:colOff>0</xdr:colOff>
      <xdr:row>37</xdr:row>
      <xdr:rowOff>0</xdr:rowOff>
    </xdr:from>
    <xdr:ext cx="44450" cy="6350"/>
    <xdr:sp macro="" textlink="">
      <xdr:nvSpPr>
        <xdr:cNvPr id="88" name="Shape 3784">
          <a:extLst>
            <a:ext uri="{FF2B5EF4-FFF2-40B4-BE49-F238E27FC236}">
              <a16:creationId xmlns:a16="http://schemas.microsoft.com/office/drawing/2014/main" id="{00000000-0008-0000-0000-000015000000}"/>
            </a:ext>
          </a:extLst>
        </xdr:cNvPr>
        <xdr:cNvSpPr/>
      </xdr:nvSpPr>
      <xdr:spPr>
        <a:xfrm>
          <a:off x="0" y="16897350"/>
          <a:ext cx="44450" cy="6350"/>
        </a:xfrm>
        <a:custGeom>
          <a:avLst/>
          <a:gdLst/>
          <a:ahLst/>
          <a:cxnLst/>
          <a:rect l="0" t="0" r="0" b="0"/>
          <a:pathLst>
            <a:path w="44450" h="6350">
              <a:moveTo>
                <a:pt x="44196" y="0"/>
              </a:moveTo>
              <a:lnTo>
                <a:pt x="0" y="0"/>
              </a:lnTo>
              <a:lnTo>
                <a:pt x="0" y="6096"/>
              </a:lnTo>
              <a:lnTo>
                <a:pt x="44196" y="6096"/>
              </a:lnTo>
              <a:lnTo>
                <a:pt x="44196" y="0"/>
              </a:lnTo>
              <a:close/>
            </a:path>
          </a:pathLst>
        </a:custGeom>
        <a:solidFill>
          <a:srgbClr val="000000">
            <a:alpha val="50000"/>
          </a:srgbClr>
        </a:solidFill>
      </xdr:spPr>
    </xdr:sp>
    <xdr:clientData/>
  </xdr:oneCellAnchor>
  <xdr:twoCellAnchor>
    <xdr:from>
      <xdr:col>2</xdr:col>
      <xdr:colOff>3410479</xdr:colOff>
      <xdr:row>77</xdr:row>
      <xdr:rowOff>211667</xdr:rowOff>
    </xdr:from>
    <xdr:to>
      <xdr:col>2</xdr:col>
      <xdr:colOff>3410479</xdr:colOff>
      <xdr:row>78</xdr:row>
      <xdr:rowOff>190500</xdr:rowOff>
    </xdr:to>
    <xdr:cxnSp macro="">
      <xdr:nvCxnSpPr>
        <xdr:cNvPr id="91" name="Connettore 2 90"/>
        <xdr:cNvCxnSpPr/>
      </xdr:nvCxnSpPr>
      <xdr:spPr>
        <a:xfrm>
          <a:off x="5148792" y="43955230"/>
          <a:ext cx="0" cy="21695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0"/>
  <sheetViews>
    <sheetView tabSelected="1" zoomScale="80" zoomScaleNormal="80" workbookViewId="0">
      <pane xSplit="3" ySplit="2" topLeftCell="E3" activePane="bottomRight" state="frozen"/>
      <selection pane="topRight" activeCell="D1" sqref="D1"/>
      <selection pane="bottomLeft" activeCell="A3" sqref="A3"/>
      <selection pane="bottomRight" activeCell="G46" sqref="G46"/>
    </sheetView>
  </sheetViews>
  <sheetFormatPr defaultRowHeight="18.75" x14ac:dyDescent="0.3"/>
  <cols>
    <col min="1" max="1" width="7.5703125" style="34" customWidth="1"/>
    <col min="2" max="2" width="19.28515625" style="34" customWidth="1"/>
    <col min="3" max="3" width="52.42578125" style="34" customWidth="1"/>
    <col min="4" max="4" width="30.42578125" style="34" customWidth="1"/>
    <col min="5" max="5" width="25.7109375" style="34" customWidth="1"/>
    <col min="6" max="6" width="23" style="34" customWidth="1"/>
    <col min="7" max="7" width="186.28515625" customWidth="1"/>
    <col min="8" max="8" width="15.42578125" customWidth="1"/>
  </cols>
  <sheetData>
    <row r="1" spans="1:7" ht="51.75" customHeight="1" x14ac:dyDescent="0.25">
      <c r="A1" s="124" t="s">
        <v>122</v>
      </c>
      <c r="B1" s="124"/>
      <c r="C1" s="124"/>
      <c r="D1" s="124"/>
      <c r="E1" s="124"/>
      <c r="F1" s="124"/>
      <c r="G1" s="124"/>
    </row>
    <row r="2" spans="1:7" ht="90.75" customHeight="1" x14ac:dyDescent="0.25">
      <c r="A2" s="110" t="s">
        <v>0</v>
      </c>
      <c r="B2" s="110" t="s">
        <v>65</v>
      </c>
      <c r="C2" s="110" t="s">
        <v>66</v>
      </c>
      <c r="D2" s="116" t="s">
        <v>121</v>
      </c>
      <c r="E2" s="116" t="s">
        <v>67</v>
      </c>
      <c r="F2" s="116" t="s">
        <v>117</v>
      </c>
      <c r="G2" s="116" t="s">
        <v>101</v>
      </c>
    </row>
    <row r="3" spans="1:7" x14ac:dyDescent="0.25">
      <c r="A3" s="111">
        <v>1</v>
      </c>
      <c r="B3" s="17" t="s">
        <v>1</v>
      </c>
      <c r="C3" s="112" t="s">
        <v>68</v>
      </c>
      <c r="D3" s="113">
        <v>30000000</v>
      </c>
      <c r="E3" s="113">
        <f>D3*0.425</f>
        <v>12750000</v>
      </c>
      <c r="F3" s="114" t="s">
        <v>100</v>
      </c>
      <c r="G3" s="115" t="s">
        <v>59</v>
      </c>
    </row>
    <row r="4" spans="1:7" ht="111.75" customHeight="1" x14ac:dyDescent="0.25">
      <c r="A4" s="6">
        <v>2</v>
      </c>
      <c r="B4" s="7" t="s">
        <v>2</v>
      </c>
      <c r="C4" s="8" t="s">
        <v>69</v>
      </c>
      <c r="D4" s="10">
        <v>9500000</v>
      </c>
      <c r="E4" s="10">
        <f>D4*0.425</f>
        <v>4037500</v>
      </c>
      <c r="F4" s="10">
        <f>D4-7000000</f>
        <v>2500000</v>
      </c>
      <c r="G4" s="68" t="s">
        <v>109</v>
      </c>
    </row>
    <row r="5" spans="1:7" ht="84" customHeight="1" x14ac:dyDescent="0.25">
      <c r="A5" s="6">
        <v>3</v>
      </c>
      <c r="B5" s="7" t="s">
        <v>3</v>
      </c>
      <c r="C5" s="8" t="s">
        <v>70</v>
      </c>
      <c r="D5" s="10">
        <v>4500000</v>
      </c>
      <c r="E5" s="10">
        <f>D5*0.425</f>
        <v>1912500</v>
      </c>
      <c r="F5" s="10">
        <f>D5-3000000</f>
        <v>1500000</v>
      </c>
      <c r="G5" s="68" t="s">
        <v>110</v>
      </c>
    </row>
    <row r="6" spans="1:7" ht="36" customHeight="1" x14ac:dyDescent="0.25">
      <c r="A6" s="6">
        <v>4</v>
      </c>
      <c r="B6" s="11" t="s">
        <v>57</v>
      </c>
      <c r="C6" s="8" t="s">
        <v>71</v>
      </c>
      <c r="D6" s="9">
        <v>18800000</v>
      </c>
      <c r="E6" s="9">
        <f t="shared" ref="E6:E16" si="0">D6*0.425</f>
        <v>7990000</v>
      </c>
      <c r="F6" s="74" t="s">
        <v>100</v>
      </c>
      <c r="G6" s="68" t="s">
        <v>62</v>
      </c>
    </row>
    <row r="7" spans="1:7" ht="60.75" x14ac:dyDescent="0.25">
      <c r="A7" s="6">
        <v>5</v>
      </c>
      <c r="B7" s="11" t="s">
        <v>58</v>
      </c>
      <c r="C7" s="8" t="s">
        <v>72</v>
      </c>
      <c r="D7" s="9">
        <v>1000000</v>
      </c>
      <c r="E7" s="9">
        <f t="shared" si="0"/>
        <v>425000</v>
      </c>
      <c r="F7" s="74" t="s">
        <v>100</v>
      </c>
      <c r="G7" s="69" t="s">
        <v>63</v>
      </c>
    </row>
    <row r="8" spans="1:7" ht="46.5" x14ac:dyDescent="0.25">
      <c r="A8" s="6">
        <v>6</v>
      </c>
      <c r="B8" s="7" t="s">
        <v>4</v>
      </c>
      <c r="C8" s="8" t="s">
        <v>73</v>
      </c>
      <c r="D8" s="9">
        <v>2000000</v>
      </c>
      <c r="E8" s="9">
        <f t="shared" si="0"/>
        <v>850000</v>
      </c>
      <c r="F8" s="74" t="s">
        <v>100</v>
      </c>
      <c r="G8" s="68" t="s">
        <v>120</v>
      </c>
    </row>
    <row r="9" spans="1:7" x14ac:dyDescent="0.25">
      <c r="A9" s="6">
        <v>7</v>
      </c>
      <c r="B9" s="7" t="s">
        <v>5</v>
      </c>
      <c r="C9" s="12" t="s">
        <v>74</v>
      </c>
      <c r="D9" s="9">
        <v>1000000</v>
      </c>
      <c r="E9" s="9">
        <f t="shared" si="0"/>
        <v>425000</v>
      </c>
      <c r="F9" s="74" t="s">
        <v>100</v>
      </c>
      <c r="G9" s="70" t="s">
        <v>59</v>
      </c>
    </row>
    <row r="10" spans="1:7" ht="127.5" customHeight="1" x14ac:dyDescent="0.25">
      <c r="A10" s="6">
        <v>8</v>
      </c>
      <c r="B10" s="7" t="s">
        <v>6</v>
      </c>
      <c r="C10" s="12" t="s">
        <v>75</v>
      </c>
      <c r="D10" s="9">
        <v>2300000</v>
      </c>
      <c r="E10" s="9">
        <f t="shared" si="0"/>
        <v>977500</v>
      </c>
      <c r="F10" s="74" t="s">
        <v>100</v>
      </c>
      <c r="G10" s="68" t="s">
        <v>108</v>
      </c>
    </row>
    <row r="11" spans="1:7" ht="52.5" customHeight="1" x14ac:dyDescent="0.25">
      <c r="A11" s="6">
        <v>9</v>
      </c>
      <c r="B11" s="7" t="s">
        <v>7</v>
      </c>
      <c r="C11" s="13" t="s">
        <v>8</v>
      </c>
      <c r="D11" s="9">
        <v>2500000</v>
      </c>
      <c r="E11" s="9">
        <f t="shared" si="0"/>
        <v>1062500</v>
      </c>
      <c r="F11" s="74" t="s">
        <v>100</v>
      </c>
      <c r="G11" s="68" t="s">
        <v>102</v>
      </c>
    </row>
    <row r="12" spans="1:7" ht="131.25" customHeight="1" x14ac:dyDescent="0.25">
      <c r="A12" s="6">
        <v>10</v>
      </c>
      <c r="B12" s="7" t="s">
        <v>9</v>
      </c>
      <c r="C12" s="13" t="s">
        <v>10</v>
      </c>
      <c r="D12" s="9">
        <f>43395621.19</f>
        <v>43395621.189999998</v>
      </c>
      <c r="E12" s="9">
        <f t="shared" si="0"/>
        <v>18443139.005749997</v>
      </c>
      <c r="F12" s="74" t="s">
        <v>100</v>
      </c>
      <c r="G12" s="71" t="s">
        <v>119</v>
      </c>
    </row>
    <row r="13" spans="1:7" ht="409.5" x14ac:dyDescent="0.25">
      <c r="A13" s="6">
        <v>11</v>
      </c>
      <c r="B13" s="7" t="s">
        <v>11</v>
      </c>
      <c r="C13" s="13" t="s">
        <v>12</v>
      </c>
      <c r="D13" s="9">
        <v>16450000</v>
      </c>
      <c r="E13" s="9">
        <f t="shared" si="0"/>
        <v>6991250</v>
      </c>
      <c r="F13" s="74"/>
      <c r="G13" s="68" t="s">
        <v>103</v>
      </c>
    </row>
    <row r="14" spans="1:7" ht="57" thickBot="1" x14ac:dyDescent="0.3">
      <c r="A14" s="79">
        <v>12</v>
      </c>
      <c r="B14" s="14" t="s">
        <v>13</v>
      </c>
      <c r="C14" s="15" t="s">
        <v>76</v>
      </c>
      <c r="D14" s="16">
        <v>500000</v>
      </c>
      <c r="E14" s="16">
        <f t="shared" si="0"/>
        <v>212500</v>
      </c>
      <c r="F14" s="78" t="s">
        <v>100</v>
      </c>
      <c r="G14" s="77" t="s">
        <v>59</v>
      </c>
    </row>
    <row r="15" spans="1:7" ht="38.25" thickBot="1" x14ac:dyDescent="0.3">
      <c r="A15" s="82">
        <v>13</v>
      </c>
      <c r="B15" s="81" t="s">
        <v>14</v>
      </c>
      <c r="C15" s="84" t="s">
        <v>15</v>
      </c>
      <c r="D15" s="86">
        <f>37500000+6500000</f>
        <v>44000000</v>
      </c>
      <c r="E15" s="86">
        <f t="shared" si="0"/>
        <v>18700000</v>
      </c>
      <c r="F15" s="88" t="s">
        <v>100</v>
      </c>
      <c r="G15" s="90" t="s">
        <v>59</v>
      </c>
    </row>
    <row r="16" spans="1:7" ht="38.25" thickBot="1" x14ac:dyDescent="0.3">
      <c r="A16" s="91">
        <v>14</v>
      </c>
      <c r="B16" s="92" t="s">
        <v>16</v>
      </c>
      <c r="C16" s="93" t="s">
        <v>17</v>
      </c>
      <c r="D16" s="95">
        <v>1000000</v>
      </c>
      <c r="E16" s="95">
        <f t="shared" si="0"/>
        <v>425000</v>
      </c>
      <c r="F16" s="96" t="s">
        <v>100</v>
      </c>
      <c r="G16" s="98" t="s">
        <v>59</v>
      </c>
    </row>
    <row r="17" spans="1:7" ht="37.5" x14ac:dyDescent="0.25">
      <c r="A17" s="80">
        <v>15</v>
      </c>
      <c r="B17" s="83" t="s">
        <v>18</v>
      </c>
      <c r="C17" s="18" t="s">
        <v>19</v>
      </c>
      <c r="D17" s="94">
        <f>40000000-2792333.15</f>
        <v>37207666.850000001</v>
      </c>
      <c r="E17" s="94">
        <f>D17*0.425</f>
        <v>15813258.411250001</v>
      </c>
      <c r="F17" s="94">
        <f>D17-40000000</f>
        <v>-2792333.1499999985</v>
      </c>
      <c r="G17" s="97" t="s">
        <v>111</v>
      </c>
    </row>
    <row r="18" spans="1:7" ht="37.5" x14ac:dyDescent="0.25">
      <c r="A18" s="6">
        <v>16</v>
      </c>
      <c r="B18" s="17" t="s">
        <v>20</v>
      </c>
      <c r="C18" s="18" t="s">
        <v>21</v>
      </c>
      <c r="D18" s="9">
        <v>7600000</v>
      </c>
      <c r="E18" s="9">
        <f t="shared" ref="E18:E24" si="1">D18*0.425</f>
        <v>3230000</v>
      </c>
      <c r="F18" s="74" t="s">
        <v>100</v>
      </c>
      <c r="G18" s="70" t="s">
        <v>59</v>
      </c>
    </row>
    <row r="19" spans="1:7" ht="37.5" x14ac:dyDescent="0.25">
      <c r="A19" s="6">
        <v>17</v>
      </c>
      <c r="B19" s="7" t="s">
        <v>22</v>
      </c>
      <c r="C19" s="13" t="s">
        <v>23</v>
      </c>
      <c r="D19" s="9">
        <v>6000000</v>
      </c>
      <c r="E19" s="9">
        <f t="shared" si="1"/>
        <v>2550000</v>
      </c>
      <c r="F19" s="74" t="s">
        <v>100</v>
      </c>
      <c r="G19" s="70" t="s">
        <v>59</v>
      </c>
    </row>
    <row r="20" spans="1:7" ht="37.5" x14ac:dyDescent="0.25">
      <c r="A20" s="6">
        <v>18</v>
      </c>
      <c r="B20" s="7" t="s">
        <v>24</v>
      </c>
      <c r="C20" s="13" t="s">
        <v>25</v>
      </c>
      <c r="D20" s="9">
        <v>1000000</v>
      </c>
      <c r="E20" s="9">
        <f t="shared" si="1"/>
        <v>425000</v>
      </c>
      <c r="F20" s="74" t="s">
        <v>100</v>
      </c>
      <c r="G20" s="70" t="s">
        <v>59</v>
      </c>
    </row>
    <row r="21" spans="1:7" ht="37.5" x14ac:dyDescent="0.25">
      <c r="A21" s="6">
        <v>19</v>
      </c>
      <c r="B21" s="7" t="s">
        <v>26</v>
      </c>
      <c r="C21" s="13" t="s">
        <v>27</v>
      </c>
      <c r="D21" s="9">
        <v>1000000</v>
      </c>
      <c r="E21" s="9">
        <f t="shared" si="1"/>
        <v>425000</v>
      </c>
      <c r="F21" s="74" t="s">
        <v>100</v>
      </c>
      <c r="G21" s="70" t="s">
        <v>59</v>
      </c>
    </row>
    <row r="22" spans="1:7" ht="37.5" x14ac:dyDescent="0.25">
      <c r="A22" s="6">
        <v>20</v>
      </c>
      <c r="B22" s="7" t="s">
        <v>28</v>
      </c>
      <c r="C22" s="13" t="s">
        <v>29</v>
      </c>
      <c r="D22" s="9">
        <v>8000000</v>
      </c>
      <c r="E22" s="9">
        <f t="shared" si="1"/>
        <v>3400000</v>
      </c>
      <c r="F22" s="74" t="s">
        <v>100</v>
      </c>
      <c r="G22" s="70" t="s">
        <v>59</v>
      </c>
    </row>
    <row r="23" spans="1:7" x14ac:dyDescent="0.25">
      <c r="A23" s="6">
        <v>21</v>
      </c>
      <c r="B23" s="7" t="s">
        <v>30</v>
      </c>
      <c r="C23" s="13" t="s">
        <v>31</v>
      </c>
      <c r="D23" s="9">
        <v>1500000</v>
      </c>
      <c r="E23" s="9">
        <f t="shared" si="1"/>
        <v>637500</v>
      </c>
      <c r="F23" s="74" t="s">
        <v>100</v>
      </c>
      <c r="G23" s="70" t="s">
        <v>59</v>
      </c>
    </row>
    <row r="24" spans="1:7" ht="37.5" x14ac:dyDescent="0.25">
      <c r="A24" s="6">
        <v>22</v>
      </c>
      <c r="B24" s="7" t="s">
        <v>32</v>
      </c>
      <c r="C24" s="13" t="s">
        <v>33</v>
      </c>
      <c r="D24" s="9">
        <v>4000000</v>
      </c>
      <c r="E24" s="9">
        <f t="shared" si="1"/>
        <v>1700000</v>
      </c>
      <c r="F24" s="74" t="s">
        <v>100</v>
      </c>
      <c r="G24" s="70" t="s">
        <v>59</v>
      </c>
    </row>
    <row r="25" spans="1:7" ht="37.5" x14ac:dyDescent="0.25">
      <c r="A25" s="6">
        <v>23</v>
      </c>
      <c r="B25" s="7" t="s">
        <v>34</v>
      </c>
      <c r="C25" s="13" t="s">
        <v>35</v>
      </c>
      <c r="D25" s="21">
        <f>10000000-1000000</f>
        <v>9000000</v>
      </c>
      <c r="E25" s="21">
        <f>D25*0.425</f>
        <v>3825000</v>
      </c>
      <c r="F25" s="21">
        <f>D25-10000000</f>
        <v>-1000000</v>
      </c>
      <c r="G25" s="69" t="s">
        <v>116</v>
      </c>
    </row>
    <row r="26" spans="1:7" ht="93.75" x14ac:dyDescent="0.25">
      <c r="A26" s="6">
        <v>24</v>
      </c>
      <c r="B26" s="22" t="s">
        <v>36</v>
      </c>
      <c r="C26" s="13" t="s">
        <v>37</v>
      </c>
      <c r="D26" s="20">
        <v>11900000</v>
      </c>
      <c r="E26" s="20">
        <f>D26*0.425</f>
        <v>5057500</v>
      </c>
      <c r="F26" s="74" t="s">
        <v>100</v>
      </c>
      <c r="G26" s="69" t="s">
        <v>64</v>
      </c>
    </row>
    <row r="27" spans="1:7" ht="75.75" thickBot="1" x14ac:dyDescent="0.3">
      <c r="A27" s="99">
        <v>25</v>
      </c>
      <c r="B27" s="23" t="s">
        <v>38</v>
      </c>
      <c r="C27" s="15" t="s">
        <v>39</v>
      </c>
      <c r="D27" s="16">
        <v>5000000</v>
      </c>
      <c r="E27" s="16">
        <f>D27*0.425</f>
        <v>2125000</v>
      </c>
      <c r="F27" s="76" t="s">
        <v>100</v>
      </c>
      <c r="G27" s="100" t="s">
        <v>59</v>
      </c>
    </row>
    <row r="28" spans="1:7" ht="223.5" customHeight="1" thickBot="1" x14ac:dyDescent="0.3">
      <c r="A28" s="91">
        <v>26</v>
      </c>
      <c r="B28" s="81" t="s">
        <v>40</v>
      </c>
      <c r="C28" s="84" t="s">
        <v>41</v>
      </c>
      <c r="D28" s="86">
        <v>26000000</v>
      </c>
      <c r="E28" s="86">
        <f>D28*0.425</f>
        <v>11050000</v>
      </c>
      <c r="F28" s="102" t="s">
        <v>100</v>
      </c>
      <c r="G28" s="103" t="s">
        <v>107</v>
      </c>
    </row>
    <row r="29" spans="1:7" ht="112.5" customHeight="1" x14ac:dyDescent="0.25">
      <c r="A29" s="80">
        <v>27</v>
      </c>
      <c r="B29" s="83" t="s">
        <v>42</v>
      </c>
      <c r="C29" s="85" t="s">
        <v>43</v>
      </c>
      <c r="D29" s="87">
        <v>1000000</v>
      </c>
      <c r="E29" s="87">
        <f t="shared" ref="E29:E38" si="2">D29*0.425</f>
        <v>425000</v>
      </c>
      <c r="F29" s="89" t="s">
        <v>100</v>
      </c>
      <c r="G29" s="101" t="s">
        <v>60</v>
      </c>
    </row>
    <row r="30" spans="1:7" ht="138.75" customHeight="1" x14ac:dyDescent="0.25">
      <c r="A30" s="6">
        <v>28</v>
      </c>
      <c r="B30" s="7" t="s">
        <v>44</v>
      </c>
      <c r="C30" s="13" t="s">
        <v>45</v>
      </c>
      <c r="D30" s="9">
        <v>1500000</v>
      </c>
      <c r="E30" s="9">
        <f t="shared" si="2"/>
        <v>637500</v>
      </c>
      <c r="F30" s="74" t="s">
        <v>100</v>
      </c>
      <c r="G30" s="69" t="s">
        <v>61</v>
      </c>
    </row>
    <row r="31" spans="1:7" x14ac:dyDescent="0.25">
      <c r="A31" s="6">
        <v>29</v>
      </c>
      <c r="B31" s="7" t="s">
        <v>46</v>
      </c>
      <c r="C31" s="24" t="s">
        <v>47</v>
      </c>
      <c r="D31" s="9">
        <v>21850000</v>
      </c>
      <c r="E31" s="9">
        <f t="shared" si="2"/>
        <v>9286250</v>
      </c>
      <c r="F31" s="74" t="s">
        <v>100</v>
      </c>
      <c r="G31" s="70" t="s">
        <v>59</v>
      </c>
    </row>
    <row r="32" spans="1:7" ht="56.25" x14ac:dyDescent="0.25">
      <c r="A32" s="6">
        <v>30</v>
      </c>
      <c r="B32" s="19" t="s">
        <v>48</v>
      </c>
      <c r="C32" s="24" t="s">
        <v>77</v>
      </c>
      <c r="D32" s="20">
        <v>1500000</v>
      </c>
      <c r="E32" s="20">
        <f t="shared" si="2"/>
        <v>637500</v>
      </c>
      <c r="F32" s="74" t="s">
        <v>100</v>
      </c>
      <c r="G32" s="70" t="s">
        <v>59</v>
      </c>
    </row>
    <row r="33" spans="1:7" ht="143.25" customHeight="1" thickBot="1" x14ac:dyDescent="0.3">
      <c r="A33" s="79">
        <v>31</v>
      </c>
      <c r="B33" s="14" t="s">
        <v>49</v>
      </c>
      <c r="C33" s="25" t="s">
        <v>50</v>
      </c>
      <c r="D33" s="26">
        <f>6000000-601799.25</f>
        <v>5398200.75</v>
      </c>
      <c r="E33" s="26">
        <f t="shared" si="2"/>
        <v>2294235.3187500001</v>
      </c>
      <c r="F33" s="26">
        <f>D33-6000000</f>
        <v>-601799.25</v>
      </c>
      <c r="G33" s="105" t="s">
        <v>118</v>
      </c>
    </row>
    <row r="34" spans="1:7" ht="31.5" x14ac:dyDescent="0.25">
      <c r="A34" s="80">
        <v>32</v>
      </c>
      <c r="B34" s="17" t="s">
        <v>51</v>
      </c>
      <c r="C34" s="18" t="s">
        <v>52</v>
      </c>
      <c r="D34" s="28">
        <f>4000000+400000</f>
        <v>4400000</v>
      </c>
      <c r="E34" s="28">
        <f t="shared" si="2"/>
        <v>1870000</v>
      </c>
      <c r="F34" s="10">
        <f>D34-4000000</f>
        <v>400000</v>
      </c>
      <c r="G34" s="104" t="s">
        <v>112</v>
      </c>
    </row>
    <row r="35" spans="1:7" ht="37.5" x14ac:dyDescent="0.25">
      <c r="A35" s="6">
        <v>33</v>
      </c>
      <c r="B35" s="7" t="s">
        <v>53</v>
      </c>
      <c r="C35" s="13" t="s">
        <v>78</v>
      </c>
      <c r="D35" s="10">
        <f>500000+550000</f>
        <v>1050000</v>
      </c>
      <c r="E35" s="10">
        <f t="shared" si="2"/>
        <v>446250</v>
      </c>
      <c r="F35" s="10">
        <f>D35-500000</f>
        <v>550000</v>
      </c>
      <c r="G35" s="72" t="s">
        <v>113</v>
      </c>
    </row>
    <row r="36" spans="1:7" ht="56.25" x14ac:dyDescent="0.25">
      <c r="A36" s="6">
        <v>34</v>
      </c>
      <c r="B36" s="7" t="s">
        <v>54</v>
      </c>
      <c r="C36" s="13" t="s">
        <v>79</v>
      </c>
      <c r="D36" s="10">
        <f>3000000+551799.25</f>
        <v>3551799.25</v>
      </c>
      <c r="E36" s="10">
        <f t="shared" si="2"/>
        <v>1509514.6812499999</v>
      </c>
      <c r="F36" s="10">
        <f>D36-3000000</f>
        <v>551799.25</v>
      </c>
      <c r="G36" s="72" t="s">
        <v>123</v>
      </c>
    </row>
    <row r="37" spans="1:7" x14ac:dyDescent="0.25">
      <c r="A37" s="6">
        <v>35</v>
      </c>
      <c r="B37" s="7" t="s">
        <v>55</v>
      </c>
      <c r="C37" s="13" t="s">
        <v>56</v>
      </c>
      <c r="D37" s="9">
        <v>500000</v>
      </c>
      <c r="E37" s="9">
        <f t="shared" si="2"/>
        <v>212500</v>
      </c>
      <c r="F37" s="74" t="s">
        <v>100</v>
      </c>
      <c r="G37" s="70" t="s">
        <v>59</v>
      </c>
    </row>
    <row r="38" spans="1:7" ht="19.5" thickBot="1" x14ac:dyDescent="0.3">
      <c r="A38" s="79">
        <v>36</v>
      </c>
      <c r="B38" s="106" t="s">
        <v>80</v>
      </c>
      <c r="C38" s="107" t="s">
        <v>81</v>
      </c>
      <c r="D38" s="29">
        <v>12200000</v>
      </c>
      <c r="E38" s="29">
        <f t="shared" si="2"/>
        <v>5185000</v>
      </c>
      <c r="F38" s="75" t="s">
        <v>100</v>
      </c>
      <c r="G38" s="108"/>
    </row>
    <row r="39" spans="1:7" x14ac:dyDescent="0.25">
      <c r="A39" s="117" t="s">
        <v>82</v>
      </c>
      <c r="B39" s="118"/>
      <c r="C39" s="119"/>
      <c r="D39" s="30">
        <f>SUM(D3:D38)</f>
        <v>348103288.03999996</v>
      </c>
      <c r="E39" s="30">
        <f>D39*0.425</f>
        <v>147943897.41699997</v>
      </c>
      <c r="F39" s="31">
        <f>SUM(F3:F38)</f>
        <v>1107666.8500000015</v>
      </c>
      <c r="G39" s="109"/>
    </row>
    <row r="40" spans="1:7" ht="19.5" thickBot="1" x14ac:dyDescent="0.3">
      <c r="A40" s="120" t="s">
        <v>114</v>
      </c>
      <c r="B40" s="121"/>
      <c r="C40" s="121"/>
      <c r="D40" s="32">
        <v>3300000</v>
      </c>
      <c r="E40" s="32">
        <f>D40*0.425</f>
        <v>1402500</v>
      </c>
      <c r="F40" s="27">
        <f>D40-7300000</f>
        <v>-4000000</v>
      </c>
      <c r="G40" s="73" t="s">
        <v>115</v>
      </c>
    </row>
    <row r="41" spans="1:7" ht="19.5" thickBot="1" x14ac:dyDescent="0.3">
      <c r="A41" s="122" t="s">
        <v>83</v>
      </c>
      <c r="B41" s="123"/>
      <c r="C41" s="123"/>
      <c r="D41" s="33">
        <f>D40+D39</f>
        <v>351403288.03999996</v>
      </c>
      <c r="E41" s="33">
        <f>E40+E39</f>
        <v>149346397.41699997</v>
      </c>
      <c r="F41" s="33">
        <f>F40+F39</f>
        <v>-2892333.1499999985</v>
      </c>
      <c r="G41" s="73"/>
    </row>
    <row r="43" spans="1:7" x14ac:dyDescent="0.3">
      <c r="E43" s="35"/>
    </row>
    <row r="47" spans="1:7" ht="56.25" x14ac:dyDescent="0.3">
      <c r="B47" s="2" t="s">
        <v>84</v>
      </c>
      <c r="C47" s="66" t="s">
        <v>85</v>
      </c>
      <c r="D47" s="67" t="s">
        <v>106</v>
      </c>
      <c r="E47" s="36"/>
      <c r="F47" s="36"/>
      <c r="G47" s="1"/>
    </row>
    <row r="48" spans="1:7" x14ac:dyDescent="0.3">
      <c r="B48" s="37">
        <v>354295621.19</v>
      </c>
      <c r="C48" s="38">
        <v>-2892333.1499999762</v>
      </c>
      <c r="D48" s="39">
        <f>B48+C48</f>
        <v>351403288.04000002</v>
      </c>
      <c r="E48" s="40"/>
      <c r="F48" s="36"/>
      <c r="G48" s="1"/>
    </row>
    <row r="49" spans="2:7" x14ac:dyDescent="0.3">
      <c r="B49" s="41"/>
      <c r="C49" s="42"/>
      <c r="D49" s="43"/>
      <c r="E49" s="36"/>
      <c r="F49" s="36"/>
      <c r="G49" s="1"/>
    </row>
    <row r="50" spans="2:7" x14ac:dyDescent="0.3">
      <c r="B50" s="44" t="s">
        <v>86</v>
      </c>
      <c r="C50" s="42"/>
      <c r="D50" s="43"/>
      <c r="E50" s="36"/>
      <c r="F50" s="36"/>
      <c r="G50" s="1"/>
    </row>
    <row r="51" spans="2:7" x14ac:dyDescent="0.3">
      <c r="B51" s="45"/>
      <c r="C51" s="36"/>
      <c r="D51" s="36"/>
      <c r="E51" s="36"/>
      <c r="F51" s="36"/>
      <c r="G51" s="3"/>
    </row>
    <row r="52" spans="2:7" x14ac:dyDescent="0.3">
      <c r="B52" s="134" t="s">
        <v>87</v>
      </c>
      <c r="C52" s="134"/>
      <c r="D52" s="134"/>
      <c r="E52" s="46"/>
      <c r="F52" s="36"/>
      <c r="G52" s="3"/>
    </row>
    <row r="53" spans="2:7" x14ac:dyDescent="0.3">
      <c r="B53" s="135" t="s">
        <v>88</v>
      </c>
      <c r="C53" s="135" t="s">
        <v>67</v>
      </c>
      <c r="D53" s="135" t="s">
        <v>89</v>
      </c>
      <c r="E53" s="47"/>
      <c r="F53" s="36"/>
      <c r="G53" s="4"/>
    </row>
    <row r="54" spans="2:7" x14ac:dyDescent="0.3">
      <c r="B54" s="135"/>
      <c r="C54" s="135"/>
      <c r="D54" s="135"/>
      <c r="E54" s="48"/>
      <c r="F54" s="36"/>
      <c r="G54" s="1"/>
    </row>
    <row r="55" spans="2:7" x14ac:dyDescent="0.3">
      <c r="B55" s="37">
        <v>12200000</v>
      </c>
      <c r="C55" s="49">
        <f>B55*0.425</f>
        <v>5185000</v>
      </c>
      <c r="D55" s="50">
        <f>B55/D41</f>
        <v>3.4717944923188318E-2</v>
      </c>
      <c r="E55" s="51"/>
      <c r="F55" s="36"/>
      <c r="G55" s="4"/>
    </row>
    <row r="56" spans="2:7" x14ac:dyDescent="0.3">
      <c r="B56" s="36"/>
      <c r="C56" s="36"/>
      <c r="D56" s="36"/>
      <c r="E56" s="36"/>
      <c r="F56" s="36"/>
      <c r="G56" s="1"/>
    </row>
    <row r="57" spans="2:7" x14ac:dyDescent="0.3">
      <c r="B57" s="36"/>
      <c r="C57" s="36"/>
      <c r="D57" s="36"/>
      <c r="E57" s="36"/>
      <c r="F57" s="36"/>
      <c r="G57" s="1"/>
    </row>
    <row r="58" spans="2:7" x14ac:dyDescent="0.3">
      <c r="B58" s="126" t="s">
        <v>90</v>
      </c>
      <c r="C58" s="127"/>
      <c r="D58" s="127"/>
      <c r="E58" s="127"/>
      <c r="F58" s="128"/>
      <c r="G58" s="1"/>
    </row>
    <row r="59" spans="2:7" ht="75" x14ac:dyDescent="0.3">
      <c r="B59" s="52" t="s">
        <v>91</v>
      </c>
      <c r="C59" s="53" t="s">
        <v>92</v>
      </c>
      <c r="D59" s="53" t="s">
        <v>93</v>
      </c>
      <c r="E59" s="53" t="s">
        <v>67</v>
      </c>
      <c r="F59" s="53" t="s">
        <v>94</v>
      </c>
      <c r="G59" s="1"/>
    </row>
    <row r="60" spans="2:7" x14ac:dyDescent="0.3">
      <c r="B60" s="37">
        <v>167345621.19</v>
      </c>
      <c r="C60" s="54">
        <v>3300000</v>
      </c>
      <c r="D60" s="54">
        <f>B60+C60</f>
        <v>170645621.19</v>
      </c>
      <c r="E60" s="49">
        <f>D60*0.425</f>
        <v>72524389.00575</v>
      </c>
      <c r="F60" s="55">
        <f>D60/D41</f>
        <v>0.48561190802112114</v>
      </c>
      <c r="G60" s="1"/>
    </row>
    <row r="61" spans="2:7" x14ac:dyDescent="0.3">
      <c r="B61" s="36"/>
      <c r="C61" s="36"/>
      <c r="D61" s="36"/>
      <c r="E61" s="36"/>
      <c r="F61" s="36"/>
      <c r="G61" s="1"/>
    </row>
    <row r="62" spans="2:7" x14ac:dyDescent="0.3">
      <c r="B62" s="36"/>
      <c r="C62" s="36"/>
      <c r="D62" s="36"/>
      <c r="E62" s="36"/>
      <c r="F62" s="36"/>
      <c r="G62" s="1"/>
    </row>
    <row r="63" spans="2:7" x14ac:dyDescent="0.3">
      <c r="B63" s="129" t="s">
        <v>95</v>
      </c>
      <c r="C63" s="130"/>
      <c r="D63" s="131"/>
      <c r="E63" s="36"/>
      <c r="F63" s="36"/>
      <c r="G63" s="1"/>
    </row>
    <row r="64" spans="2:7" x14ac:dyDescent="0.3">
      <c r="B64" s="136" t="s">
        <v>88</v>
      </c>
      <c r="C64" s="136" t="s">
        <v>67</v>
      </c>
      <c r="D64" s="132" t="s">
        <v>96</v>
      </c>
      <c r="E64" s="36"/>
      <c r="F64" s="36"/>
      <c r="G64" s="1"/>
    </row>
    <row r="65" spans="2:7" x14ac:dyDescent="0.3">
      <c r="B65" s="137"/>
      <c r="C65" s="137"/>
      <c r="D65" s="133"/>
      <c r="E65" s="36"/>
      <c r="F65" s="36"/>
      <c r="G65" s="1"/>
    </row>
    <row r="66" spans="2:7" x14ac:dyDescent="0.3">
      <c r="B66" s="37">
        <v>21850000</v>
      </c>
      <c r="C66" s="37">
        <f>B66*0.425</f>
        <v>9286250</v>
      </c>
      <c r="D66" s="55">
        <f>B66/D41</f>
        <v>6.2179270210792198E-2</v>
      </c>
      <c r="E66" s="36"/>
      <c r="F66" s="36"/>
      <c r="G66" s="5"/>
    </row>
    <row r="67" spans="2:7" x14ac:dyDescent="0.3">
      <c r="B67" s="45"/>
      <c r="C67" s="36"/>
      <c r="D67" s="36"/>
      <c r="E67" s="36"/>
      <c r="F67" s="36"/>
      <c r="G67" s="1"/>
    </row>
    <row r="68" spans="2:7" x14ac:dyDescent="0.3">
      <c r="B68" s="45"/>
      <c r="C68" s="36"/>
      <c r="D68" s="36"/>
      <c r="E68" s="36"/>
      <c r="F68" s="36"/>
      <c r="G68" s="1"/>
    </row>
    <row r="69" spans="2:7" x14ac:dyDescent="0.3">
      <c r="B69" s="56" t="s">
        <v>97</v>
      </c>
      <c r="C69" s="36"/>
      <c r="D69" s="36"/>
      <c r="E69" s="36"/>
      <c r="F69" s="36"/>
      <c r="G69" s="1"/>
    </row>
    <row r="70" spans="2:7" x14ac:dyDescent="0.3">
      <c r="B70" s="125" t="s">
        <v>98</v>
      </c>
      <c r="C70" s="125"/>
      <c r="D70" s="125"/>
      <c r="E70" s="125"/>
      <c r="F70" s="36"/>
      <c r="G70" s="1"/>
    </row>
    <row r="71" spans="2:7" x14ac:dyDescent="0.3">
      <c r="B71" s="62" t="s">
        <v>104</v>
      </c>
      <c r="C71" s="53" t="s">
        <v>88</v>
      </c>
      <c r="D71" s="53" t="s">
        <v>67</v>
      </c>
      <c r="E71" s="62" t="s">
        <v>105</v>
      </c>
      <c r="F71" s="36"/>
      <c r="G71" s="1"/>
    </row>
    <row r="72" spans="2:7" x14ac:dyDescent="0.3">
      <c r="B72" s="63" t="s">
        <v>42</v>
      </c>
      <c r="C72" s="61">
        <v>1000000</v>
      </c>
      <c r="D72" s="65">
        <f>C72*0.425</f>
        <v>425000</v>
      </c>
      <c r="E72" s="36"/>
      <c r="F72" s="36"/>
      <c r="G72" s="1"/>
    </row>
    <row r="73" spans="2:7" x14ac:dyDescent="0.3">
      <c r="B73" s="64" t="s">
        <v>48</v>
      </c>
      <c r="C73" s="57">
        <v>1500000</v>
      </c>
      <c r="D73" s="65">
        <f t="shared" ref="D73:D77" si="3">C73*0.425</f>
        <v>637500</v>
      </c>
      <c r="E73" s="36"/>
      <c r="F73" s="36"/>
      <c r="G73" s="1"/>
    </row>
    <row r="74" spans="2:7" x14ac:dyDescent="0.3">
      <c r="B74" s="64" t="s">
        <v>51</v>
      </c>
      <c r="C74" s="57">
        <v>4400000</v>
      </c>
      <c r="D74" s="65">
        <f t="shared" si="3"/>
        <v>1870000</v>
      </c>
      <c r="E74" s="36"/>
      <c r="F74" s="36"/>
      <c r="G74" s="1"/>
    </row>
    <row r="75" spans="2:7" x14ac:dyDescent="0.3">
      <c r="B75" s="64" t="s">
        <v>53</v>
      </c>
      <c r="C75" s="57">
        <v>1050000</v>
      </c>
      <c r="D75" s="65">
        <f t="shared" si="3"/>
        <v>446250</v>
      </c>
      <c r="E75" s="36"/>
      <c r="F75" s="36"/>
      <c r="G75" s="1"/>
    </row>
    <row r="76" spans="2:7" x14ac:dyDescent="0.3">
      <c r="B76" s="64" t="s">
        <v>54</v>
      </c>
      <c r="C76" s="57">
        <v>3551799.25</v>
      </c>
      <c r="D76" s="65">
        <f t="shared" si="3"/>
        <v>1509514.6812499999</v>
      </c>
      <c r="E76" s="36"/>
      <c r="F76" s="36"/>
      <c r="G76" s="1"/>
    </row>
    <row r="77" spans="2:7" x14ac:dyDescent="0.3">
      <c r="B77" s="64" t="s">
        <v>55</v>
      </c>
      <c r="C77" s="57">
        <v>500000</v>
      </c>
      <c r="D77" s="65">
        <f t="shared" si="3"/>
        <v>212500</v>
      </c>
      <c r="E77" s="36"/>
      <c r="F77" s="36"/>
      <c r="G77" s="1"/>
    </row>
    <row r="78" spans="2:7" x14ac:dyDescent="0.3">
      <c r="D78" s="58"/>
      <c r="E78" s="36"/>
      <c r="F78" s="59"/>
      <c r="G78" s="5"/>
    </row>
    <row r="79" spans="2:7" x14ac:dyDescent="0.3">
      <c r="B79" s="45"/>
      <c r="C79" s="45" t="s">
        <v>99</v>
      </c>
      <c r="D79" s="36"/>
      <c r="E79" s="36"/>
      <c r="F79" s="36"/>
      <c r="G79" s="1"/>
    </row>
    <row r="80" spans="2:7" x14ac:dyDescent="0.3">
      <c r="C80" s="60">
        <f>SUM(C72:C77)</f>
        <v>12001799.25</v>
      </c>
      <c r="D80" s="60">
        <f>SUM(D72:D77)</f>
        <v>5100764.6812500004</v>
      </c>
      <c r="E80" s="50">
        <f>C80/D41</f>
        <v>3.4153918470546142E-2</v>
      </c>
      <c r="F80" s="36"/>
      <c r="G80" s="1"/>
    </row>
  </sheetData>
  <mergeCells count="14">
    <mergeCell ref="A39:C39"/>
    <mergeCell ref="A40:C40"/>
    <mergeCell ref="A41:C41"/>
    <mergeCell ref="A1:G1"/>
    <mergeCell ref="B70:E70"/>
    <mergeCell ref="B58:F58"/>
    <mergeCell ref="B63:D63"/>
    <mergeCell ref="D64:D65"/>
    <mergeCell ref="B52:D52"/>
    <mergeCell ref="D53:D54"/>
    <mergeCell ref="B64:B65"/>
    <mergeCell ref="C64:C65"/>
    <mergeCell ref="B53:B54"/>
    <mergeCell ref="C53:C54"/>
  </mergeCells>
  <pageMargins left="0.7" right="0.7" top="0.75" bottom="0.75" header="0.3" footer="0.3"/>
  <pageSetup paperSize="8" scale="56"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RIPARTO PER INTERV. CSR 23-27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Stefania Caruso</cp:lastModifiedBy>
  <cp:lastPrinted>2024-10-14T11:50:51Z</cp:lastPrinted>
  <dcterms:created xsi:type="dcterms:W3CDTF">2023-03-17T11:31:13Z</dcterms:created>
  <dcterms:modified xsi:type="dcterms:W3CDTF">2024-11-08T11:03:04Z</dcterms:modified>
</cp:coreProperties>
</file>